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rtega\Documents\4.CNMV\Envíos CNMV a partir 08022020\Comunicación de Otra Información Relevante (OIR)\2021\IPP 3ºT 2021\"/>
    </mc:Choice>
  </mc:AlternateContent>
  <bookViews>
    <workbookView xWindow="0" yWindow="0" windowWidth="19200" windowHeight="5280"/>
  </bookViews>
  <sheets>
    <sheet name="Resultados" sheetId="20" r:id="rId1"/>
    <sheet name="Compras" sheetId="18" r:id="rId2"/>
    <sheet name="Balance" sheetId="19" r:id="rId3"/>
  </sheets>
  <definedNames>
    <definedName name="_xlnm.Print_Area" localSheetId="2">Balance!$B$6:$G$30</definedName>
    <definedName name="_xlnm.Print_Area" localSheetId="0">Resultados!$B$5:$G$32</definedName>
  </definedNames>
  <calcPr calcId="152511"/>
</workbook>
</file>

<file path=xl/calcChain.xml><?xml version="1.0" encoding="utf-8"?>
<calcChain xmlns="http://schemas.openxmlformats.org/spreadsheetml/2006/main">
  <c r="D25" i="19" l="1"/>
  <c r="E25" i="19"/>
  <c r="G10" i="19" l="1"/>
  <c r="G11" i="19"/>
  <c r="F10" i="19"/>
  <c r="F11" i="19"/>
  <c r="E9" i="19"/>
  <c r="D9" i="19"/>
  <c r="D23" i="19" l="1"/>
  <c r="E23" i="19"/>
  <c r="E20" i="19"/>
  <c r="C14" i="18"/>
  <c r="E15" i="20"/>
  <c r="D8" i="20"/>
  <c r="G8" i="20" s="1"/>
  <c r="E8" i="20"/>
  <c r="F23" i="19" l="1"/>
  <c r="C8" i="18"/>
  <c r="D8" i="18"/>
  <c r="D15" i="20"/>
  <c r="F12" i="20"/>
  <c r="G12" i="20"/>
  <c r="F25" i="19" l="1"/>
  <c r="D14" i="18" l="1"/>
  <c r="G11" i="20"/>
  <c r="D23" i="20"/>
  <c r="D26" i="20" s="1"/>
  <c r="D29" i="20" s="1"/>
  <c r="D32" i="20" s="1"/>
  <c r="F14" i="18" l="1"/>
  <c r="E14" i="18"/>
  <c r="G23" i="19" l="1"/>
  <c r="G19" i="20"/>
  <c r="F19" i="20"/>
  <c r="G18" i="19" l="1"/>
  <c r="G17" i="19"/>
  <c r="G16" i="19"/>
  <c r="G9" i="19"/>
  <c r="G8" i="19"/>
  <c r="G25" i="19"/>
  <c r="G30" i="20"/>
  <c r="G27" i="20"/>
  <c r="G21" i="20"/>
  <c r="G20" i="20"/>
  <c r="G18" i="20"/>
  <c r="G16" i="20"/>
  <c r="G10" i="20"/>
  <c r="G9" i="20"/>
  <c r="F9" i="20"/>
  <c r="F10" i="20"/>
  <c r="F11" i="20"/>
  <c r="F8" i="18" l="1"/>
  <c r="G13" i="19"/>
  <c r="D20" i="19"/>
  <c r="F8" i="20"/>
  <c r="G20" i="19" l="1"/>
  <c r="E9" i="18"/>
  <c r="E10" i="18"/>
  <c r="E12" i="18"/>
  <c r="E8" i="18"/>
  <c r="F9" i="18"/>
  <c r="F10" i="18"/>
  <c r="F12" i="18"/>
  <c r="F16" i="20" l="1"/>
  <c r="F18" i="20"/>
  <c r="F21" i="20"/>
  <c r="F24" i="20"/>
  <c r="G24" i="20" l="1"/>
  <c r="F20" i="20"/>
  <c r="F27" i="20"/>
  <c r="F18" i="19"/>
  <c r="F16" i="19"/>
  <c r="F8" i="19"/>
  <c r="F13" i="19" l="1"/>
  <c r="F9" i="19"/>
  <c r="F17" i="19" l="1"/>
  <c r="F20" i="19"/>
  <c r="F15" i="20"/>
  <c r="G15" i="20"/>
  <c r="E23" i="20"/>
  <c r="E26" i="20" s="1"/>
  <c r="E29" i="20" l="1"/>
  <c r="G26" i="20"/>
  <c r="F23" i="20"/>
  <c r="G23" i="20"/>
  <c r="E32" i="20" l="1"/>
  <c r="G29" i="20"/>
  <c r="G32" i="20" l="1"/>
</calcChain>
</file>

<file path=xl/sharedStrings.xml><?xml version="1.0" encoding="utf-8"?>
<sst xmlns="http://schemas.openxmlformats.org/spreadsheetml/2006/main" count="69" uniqueCount="53">
  <si>
    <t>Ventas</t>
  </si>
  <si>
    <t>Aprovisionamientos</t>
  </si>
  <si>
    <t>Suministros</t>
  </si>
  <si>
    <t>Ebitda</t>
  </si>
  <si>
    <t>Amortizaciones</t>
  </si>
  <si>
    <t>Ebit</t>
  </si>
  <si>
    <t>Resultado financiero</t>
  </si>
  <si>
    <t>Resultado antes de impuestos</t>
  </si>
  <si>
    <t>Activos no corrientes</t>
  </si>
  <si>
    <t>Capital circulante</t>
  </si>
  <si>
    <t>Recursos empleados</t>
  </si>
  <si>
    <t>Provisiones y otras deudas</t>
  </si>
  <si>
    <t>Origen de fondos</t>
  </si>
  <si>
    <t>Impuestos a las ganancias</t>
  </si>
  <si>
    <t>Gastos de personal</t>
  </si>
  <si>
    <t>Otros gastos de explotación</t>
  </si>
  <si>
    <t>Gastos</t>
  </si>
  <si>
    <t xml:space="preserve">Otros ingresos  </t>
  </si>
  <si>
    <t>Ingresos</t>
  </si>
  <si>
    <t>Variación
(%)</t>
  </si>
  <si>
    <t>CUENTA DE PÉRDIDAS Y GANANCIAS CONSOLIDADA</t>
  </si>
  <si>
    <t>Aprovisionamientos y suministros (A&amp;S)</t>
  </si>
  <si>
    <t>Margen A&amp;S/ventas</t>
  </si>
  <si>
    <t>*</t>
  </si>
  <si>
    <t>* Puntos porcentuales</t>
  </si>
  <si>
    <t>APROVISIONAMIENTOS Y SUMINISTROS</t>
  </si>
  <si>
    <t>ANÁLISIS ECONÓMICO DEL BALANCE</t>
  </si>
  <si>
    <t>Patrimonio neto (PN)</t>
  </si>
  <si>
    <t>Deuda financiera neta (DFN)</t>
  </si>
  <si>
    <t>Venta de productos terminados</t>
  </si>
  <si>
    <t>Prestación de servicios</t>
  </si>
  <si>
    <t>Variación
(Miles de €)</t>
  </si>
  <si>
    <t>Miles de euros</t>
  </si>
  <si>
    <t>Ratio DFN/PN</t>
  </si>
  <si>
    <t>**</t>
  </si>
  <si>
    <t>** Puntos porcentuales</t>
  </si>
  <si>
    <t>9M 2020</t>
  </si>
  <si>
    <t>Reversión de provisiones y otros ingresos extraordinarios</t>
  </si>
  <si>
    <t>Reducción de existencias de productos terminados y en curso</t>
  </si>
  <si>
    <t>Dotación de provisiones y otros gastos extraordinarios</t>
  </si>
  <si>
    <t>Ratio DFN/ebitda ajustado*</t>
  </si>
  <si>
    <t>* Ebitda ajustado últimos 12 meses</t>
  </si>
  <si>
    <t>9M 2021</t>
  </si>
  <si>
    <t>Aumento de existencias de productos terminados y en curso</t>
  </si>
  <si>
    <t>-</t>
  </si>
  <si>
    <t>×3,1*</t>
  </si>
  <si>
    <t>×6,5*</t>
  </si>
  <si>
    <t>×7,9*</t>
  </si>
  <si>
    <t>×5,7*</t>
  </si>
  <si>
    <t>* Veces en que la cifra de 2021 supera a la de 2020 (en términos absolutos).</t>
  </si>
  <si>
    <t>Activos corrientes</t>
  </si>
  <si>
    <t>Pasivos corrientes</t>
  </si>
  <si>
    <t>Resultado del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</si>
</sst>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_-* #,##0.00\ _P_t_s_-;\-* #,##0.00\ _P_t_s_-;_-* &quot;-&quot;??\ _P_t_s_-;_-@_-"/>
    <numFmt numFmtId="167" formatCode="dd\-mm\-yy;@"/>
  </numFmts>
  <fonts count="19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name val="Arial"/>
      <family val="2"/>
    </font>
    <font>
      <sz val="12"/>
      <color theme="1"/>
      <name val="Times New Roman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0" fontId="5" fillId="0" borderId="0"/>
    <xf numFmtId="0" fontId="1" fillId="0" borderId="0"/>
  </cellStyleXfs>
  <cellXfs count="108">
    <xf numFmtId="0" fontId="0" fillId="0" borderId="0" xfId="0"/>
    <xf numFmtId="0" fontId="6" fillId="0" borderId="0" xfId="0" applyFont="1"/>
    <xf numFmtId="0" fontId="3" fillId="0" borderId="0" xfId="0" applyFont="1" applyBorder="1"/>
    <xf numFmtId="0" fontId="0" fillId="0" borderId="0" xfId="0" applyBorder="1"/>
    <xf numFmtId="9" fontId="0" fillId="0" borderId="0" xfId="2" applyFont="1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2" fillId="0" borderId="0" xfId="2" applyNumberFormat="1" applyFont="1" applyBorder="1" applyAlignment="1">
      <alignment horizontal="right" vertical="center"/>
    </xf>
    <xf numFmtId="165" fontId="2" fillId="0" borderId="0" xfId="2" applyNumberFormat="1" applyFont="1" applyBorder="1" applyAlignment="1">
      <alignment horizontal="right" vertical="center" wrapText="1"/>
    </xf>
    <xf numFmtId="0" fontId="6" fillId="0" borderId="0" xfId="0" applyFont="1" applyBorder="1"/>
    <xf numFmtId="0" fontId="9" fillId="0" borderId="0" xfId="0" applyFont="1"/>
    <xf numFmtId="0" fontId="9" fillId="0" borderId="0" xfId="7" applyFont="1"/>
    <xf numFmtId="4" fontId="9" fillId="0" borderId="0" xfId="7" applyNumberFormat="1" applyFont="1"/>
    <xf numFmtId="0" fontId="6" fillId="0" borderId="0" xfId="7" applyFont="1"/>
    <xf numFmtId="0" fontId="3" fillId="0" borderId="0" xfId="0" applyFont="1"/>
    <xf numFmtId="0" fontId="9" fillId="0" borderId="0" xfId="7" applyFont="1"/>
    <xf numFmtId="4" fontId="6" fillId="0" borderId="0" xfId="7" applyNumberFormat="1" applyFont="1" applyBorder="1"/>
    <xf numFmtId="0" fontId="6" fillId="0" borderId="0" xfId="7" applyFont="1" applyBorder="1"/>
    <xf numFmtId="167" fontId="6" fillId="0" borderId="0" xfId="7" applyNumberFormat="1" applyFont="1" applyBorder="1" applyAlignment="1">
      <alignment horizontal="center" wrapText="1"/>
    </xf>
    <xf numFmtId="0" fontId="6" fillId="0" borderId="0" xfId="7" applyFont="1" applyBorder="1" applyAlignment="1">
      <alignment horizontal="center"/>
    </xf>
    <xf numFmtId="167" fontId="11" fillId="3" borderId="0" xfId="7" applyNumberFormat="1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center" vertical="center" wrapText="1"/>
    </xf>
    <xf numFmtId="4" fontId="13" fillId="2" borderId="0" xfId="0" applyNumberFormat="1" applyFont="1" applyFill="1" applyBorder="1"/>
    <xf numFmtId="0" fontId="2" fillId="0" borderId="0" xfId="0" applyFont="1" applyBorder="1" applyAlignment="1">
      <alignment horizontal="right" vertical="center"/>
    </xf>
    <xf numFmtId="0" fontId="14" fillId="0" borderId="0" xfId="0" applyFont="1"/>
    <xf numFmtId="0" fontId="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2" fontId="9" fillId="0" borderId="0" xfId="0" applyNumberFormat="1" applyFont="1" applyBorder="1"/>
    <xf numFmtId="167" fontId="6" fillId="0" borderId="0" xfId="0" applyNumberFormat="1" applyFont="1" applyBorder="1" applyAlignment="1">
      <alignment horizontal="center" wrapText="1"/>
    </xf>
    <xf numFmtId="0" fontId="9" fillId="0" borderId="0" xfId="0" applyFont="1" applyBorder="1"/>
    <xf numFmtId="167" fontId="11" fillId="0" borderId="0" xfId="7" applyNumberFormat="1" applyFont="1" applyFill="1" applyBorder="1" applyAlignment="1">
      <alignment horizontal="center" wrapText="1"/>
    </xf>
    <xf numFmtId="0" fontId="6" fillId="2" borderId="0" xfId="0" applyFont="1" applyFill="1" applyBorder="1"/>
    <xf numFmtId="2" fontId="6" fillId="2" borderId="0" xfId="0" applyNumberFormat="1" applyFont="1" applyFill="1" applyBorder="1"/>
    <xf numFmtId="167" fontId="11" fillId="3" borderId="0" xfId="7" applyNumberFormat="1" applyFont="1" applyFill="1" applyBorder="1" applyAlignment="1">
      <alignment horizontal="center" vertical="center" wrapText="1"/>
    </xf>
    <xf numFmtId="0" fontId="9" fillId="0" borderId="0" xfId="7" applyFont="1" applyFill="1"/>
    <xf numFmtId="164" fontId="2" fillId="2" borderId="0" xfId="7" applyNumberFormat="1" applyFont="1" applyFill="1" applyBorder="1" applyAlignment="1">
      <alignment horizontal="right"/>
    </xf>
    <xf numFmtId="164" fontId="9" fillId="0" borderId="0" xfId="7" applyNumberFormat="1" applyFont="1" applyFill="1" applyBorder="1" applyAlignment="1">
      <alignment horizontal="right"/>
    </xf>
    <xf numFmtId="0" fontId="6" fillId="0" borderId="0" xfId="7" applyFont="1" applyFill="1"/>
    <xf numFmtId="164" fontId="2" fillId="4" borderId="0" xfId="7" applyNumberFormat="1" applyFont="1" applyFill="1" applyBorder="1" applyAlignment="1">
      <alignment horizontal="right"/>
    </xf>
    <xf numFmtId="3" fontId="2" fillId="2" borderId="0" xfId="7" applyNumberFormat="1" applyFont="1" applyFill="1" applyBorder="1"/>
    <xf numFmtId="3" fontId="9" fillId="0" borderId="0" xfId="7" applyNumberFormat="1" applyFont="1" applyFill="1" applyBorder="1"/>
    <xf numFmtId="3" fontId="2" fillId="2" borderId="0" xfId="7" applyNumberFormat="1" applyFont="1" applyFill="1" applyBorder="1" applyAlignment="1">
      <alignment horizontal="right"/>
    </xf>
    <xf numFmtId="3" fontId="9" fillId="0" borderId="0" xfId="7" applyNumberFormat="1" applyFont="1" applyFill="1" applyBorder="1" applyAlignment="1">
      <alignment horizontal="right"/>
    </xf>
    <xf numFmtId="3" fontId="6" fillId="0" borderId="0" xfId="7" applyNumberFormat="1" applyFont="1" applyFill="1" applyBorder="1"/>
    <xf numFmtId="3" fontId="2" fillId="4" borderId="0" xfId="7" applyNumberFormat="1" applyFont="1" applyFill="1" applyBorder="1"/>
    <xf numFmtId="3" fontId="2" fillId="2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Border="1"/>
    <xf numFmtId="3" fontId="2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/>
    <xf numFmtId="4" fontId="13" fillId="2" borderId="0" xfId="2" applyNumberFormat="1" applyFont="1" applyFill="1" applyBorder="1" applyAlignment="1">
      <alignment vertical="center"/>
    </xf>
    <xf numFmtId="3" fontId="9" fillId="0" borderId="0" xfId="0" applyNumberFormat="1" applyFont="1" applyBorder="1"/>
    <xf numFmtId="3" fontId="15" fillId="2" borderId="0" xfId="0" applyNumberFormat="1" applyFont="1" applyFill="1" applyBorder="1"/>
    <xf numFmtId="3" fontId="6" fillId="0" borderId="0" xfId="0" applyNumberFormat="1" applyFont="1" applyBorder="1"/>
    <xf numFmtId="3" fontId="9" fillId="0" borderId="0" xfId="0" applyNumberFormat="1" applyFont="1"/>
    <xf numFmtId="164" fontId="6" fillId="2" borderId="0" xfId="0" applyNumberFormat="1" applyFont="1" applyFill="1" applyBorder="1"/>
    <xf numFmtId="164" fontId="9" fillId="0" borderId="0" xfId="0" applyNumberFormat="1" applyFont="1" applyBorder="1"/>
    <xf numFmtId="164" fontId="15" fillId="2" borderId="0" xfId="0" applyNumberFormat="1" applyFont="1" applyFill="1" applyBorder="1"/>
    <xf numFmtId="164" fontId="6" fillId="0" borderId="0" xfId="0" applyNumberFormat="1" applyFont="1" applyBorder="1"/>
    <xf numFmtId="164" fontId="9" fillId="0" borderId="0" xfId="0" applyNumberFormat="1" applyFont="1"/>
    <xf numFmtId="4" fontId="16" fillId="2" borderId="0" xfId="2" applyNumberFormat="1" applyFont="1" applyFill="1" applyBorder="1"/>
    <xf numFmtId="164" fontId="2" fillId="2" borderId="0" xfId="2" applyNumberFormat="1" applyFont="1" applyFill="1" applyBorder="1" applyAlignment="1">
      <alignment horizontal="right" vertical="center"/>
    </xf>
    <xf numFmtId="164" fontId="3" fillId="0" borderId="0" xfId="2" applyNumberFormat="1" applyFont="1" applyBorder="1" applyAlignment="1">
      <alignment horizontal="right" vertical="center"/>
    </xf>
    <xf numFmtId="164" fontId="2" fillId="0" borderId="0" xfId="2" applyNumberFormat="1" applyFont="1" applyBorder="1" applyAlignment="1">
      <alignment horizontal="right" vertical="center"/>
    </xf>
    <xf numFmtId="164" fontId="13" fillId="2" borderId="0" xfId="2" applyNumberFormat="1" applyFont="1" applyFill="1" applyBorder="1" applyAlignment="1">
      <alignment horizontal="right" vertical="center"/>
    </xf>
    <xf numFmtId="167" fontId="11" fillId="3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2" fontId="16" fillId="2" borderId="0" xfId="0" applyNumberFormat="1" applyFont="1" applyFill="1" applyBorder="1"/>
    <xf numFmtId="0" fontId="17" fillId="0" borderId="0" xfId="0" applyFont="1" applyBorder="1"/>
    <xf numFmtId="0" fontId="16" fillId="2" borderId="0" xfId="0" applyFont="1" applyFill="1" applyBorder="1"/>
    <xf numFmtId="0" fontId="9" fillId="0" borderId="0" xfId="7" applyFont="1" applyBorder="1"/>
    <xf numFmtId="0" fontId="9" fillId="0" borderId="0" xfId="0" applyFont="1" applyBorder="1"/>
    <xf numFmtId="3" fontId="2" fillId="4" borderId="0" xfId="7" applyNumberFormat="1" applyFont="1" applyFill="1" applyBorder="1" applyAlignment="1">
      <alignment horizontal="right"/>
    </xf>
    <xf numFmtId="3" fontId="2" fillId="4" borderId="1" xfId="7" applyNumberFormat="1" applyFont="1" applyFill="1" applyBorder="1"/>
    <xf numFmtId="3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/>
    </xf>
    <xf numFmtId="3" fontId="18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164" fontId="9" fillId="0" borderId="0" xfId="0" applyNumberFormat="1" applyFont="1" applyFill="1" applyBorder="1"/>
    <xf numFmtId="3" fontId="9" fillId="0" borderId="0" xfId="0" applyNumberFormat="1" applyFont="1" applyFill="1" applyBorder="1"/>
    <xf numFmtId="3" fontId="2" fillId="4" borderId="0" xfId="0" applyNumberFormat="1" applyFont="1" applyFill="1" applyBorder="1"/>
    <xf numFmtId="164" fontId="2" fillId="4" borderId="0" xfId="0" applyNumberFormat="1" applyFont="1" applyFill="1" applyBorder="1"/>
    <xf numFmtId="0" fontId="6" fillId="4" borderId="0" xfId="0" applyFont="1" applyFill="1" applyBorder="1" applyAlignment="1">
      <alignment horizontal="left"/>
    </xf>
    <xf numFmtId="3" fontId="6" fillId="4" borderId="0" xfId="0" applyNumberFormat="1" applyFont="1" applyFill="1" applyBorder="1"/>
    <xf numFmtId="164" fontId="6" fillId="4" borderId="0" xfId="0" applyNumberFormat="1" applyFont="1" applyFill="1" applyBorder="1"/>
    <xf numFmtId="0" fontId="12" fillId="3" borderId="0" xfId="7" applyFont="1" applyFill="1" applyBorder="1" applyAlignment="1">
      <alignment horizontal="center" vertical="center"/>
    </xf>
    <xf numFmtId="0" fontId="9" fillId="0" borderId="0" xfId="7" applyFont="1" applyBorder="1"/>
    <xf numFmtId="0" fontId="2" fillId="4" borderId="0" xfId="7" applyFont="1" applyFill="1" applyBorder="1"/>
    <xf numFmtId="0" fontId="9" fillId="0" borderId="0" xfId="7" applyFont="1" applyFill="1" applyBorder="1"/>
    <xf numFmtId="0" fontId="9" fillId="0" borderId="0" xfId="7" applyFont="1" applyBorder="1" applyAlignment="1">
      <alignment horizontal="left"/>
    </xf>
    <xf numFmtId="0" fontId="18" fillId="0" borderId="2" xfId="0" applyFont="1" applyBorder="1" applyAlignment="1">
      <alignment vertical="center"/>
    </xf>
    <xf numFmtId="0" fontId="11" fillId="0" borderId="0" xfId="7" applyFont="1" applyFill="1" applyBorder="1"/>
    <xf numFmtId="0" fontId="2" fillId="2" borderId="0" xfId="7" applyFont="1" applyFill="1" applyBorder="1"/>
    <xf numFmtId="0" fontId="12" fillId="3" borderId="0" xfId="0" applyFont="1" applyFill="1" applyAlignment="1">
      <alignment horizontal="center" vertical="center"/>
    </xf>
    <xf numFmtId="2" fontId="12" fillId="3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/>
    <xf numFmtId="0" fontId="15" fillId="2" borderId="0" xfId="0" applyFont="1" applyFill="1" applyBorder="1" applyAlignment="1">
      <alignment horizontal="left"/>
    </xf>
  </cellXfs>
  <cellStyles count="10">
    <cellStyle name="Millares 2" xfId="5"/>
    <cellStyle name="Normal" xfId="0" builtinId="0"/>
    <cellStyle name="Normal 2" xfId="1"/>
    <cellStyle name="Normal 2 2" xfId="8"/>
    <cellStyle name="Normal 3" xfId="4"/>
    <cellStyle name="Normal 4" xfId="7"/>
    <cellStyle name="Normal 4 2" xfId="9"/>
    <cellStyle name="Porcentaje" xfId="2" builtinId="5"/>
    <cellStyle name="Porcentaje 2" xfId="3"/>
    <cellStyle name="Porcentaje 3" xfId="6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3"/>
  <sheetViews>
    <sheetView showGridLines="0" tabSelected="1" topLeftCell="A25" zoomScale="115" zoomScaleNormal="115" workbookViewId="0">
      <selection activeCell="B32" sqref="B32:C32"/>
    </sheetView>
  </sheetViews>
  <sheetFormatPr baseColWidth="10" defaultColWidth="11" defaultRowHeight="15.5" x14ac:dyDescent="0.35"/>
  <cols>
    <col min="1" max="1" width="5.58203125" style="11" customWidth="1"/>
    <col min="2" max="2" width="4.33203125" style="11" customWidth="1"/>
    <col min="3" max="3" width="45.5" style="11" customWidth="1"/>
    <col min="4" max="5" width="8.75" style="12" bestFit="1" customWidth="1"/>
    <col min="6" max="6" width="9.75" style="11" bestFit="1" customWidth="1"/>
    <col min="7" max="7" width="13.25" style="11" customWidth="1"/>
    <col min="8" max="16384" width="11" style="11"/>
  </cols>
  <sheetData>
    <row r="1" spans="2:8" s="15" customFormat="1" ht="25" customHeight="1" x14ac:dyDescent="0.35">
      <c r="D1" s="12"/>
      <c r="E1" s="12"/>
    </row>
    <row r="2" spans="2:8" s="15" customFormat="1" ht="25" customHeight="1" x14ac:dyDescent="0.35">
      <c r="B2" s="88" t="s">
        <v>20</v>
      </c>
      <c r="C2" s="88"/>
      <c r="D2" s="88"/>
      <c r="E2" s="88"/>
      <c r="F2" s="88"/>
      <c r="G2" s="88"/>
    </row>
    <row r="3" spans="2:8" s="15" customFormat="1" x14ac:dyDescent="0.35">
      <c r="B3" s="19"/>
      <c r="C3" s="19"/>
      <c r="D3" s="19"/>
      <c r="E3" s="19"/>
      <c r="F3" s="19"/>
      <c r="G3" s="19"/>
    </row>
    <row r="4" spans="2:8" s="15" customFormat="1" x14ac:dyDescent="0.35">
      <c r="B4" s="92" t="s">
        <v>32</v>
      </c>
      <c r="C4" s="92"/>
      <c r="D4" s="19"/>
      <c r="E4" s="19"/>
      <c r="F4" s="19"/>
      <c r="G4" s="19"/>
    </row>
    <row r="5" spans="2:8" s="13" customFormat="1" ht="15" x14ac:dyDescent="0.3">
      <c r="B5" s="17"/>
      <c r="C5" s="17"/>
      <c r="D5" s="16"/>
      <c r="E5" s="16"/>
      <c r="F5" s="17"/>
      <c r="G5" s="17"/>
    </row>
    <row r="6" spans="2:8" s="13" customFormat="1" ht="37.5" customHeight="1" x14ac:dyDescent="0.3">
      <c r="B6" s="94"/>
      <c r="C6" s="94"/>
      <c r="D6" s="33" t="s">
        <v>42</v>
      </c>
      <c r="E6" s="33" t="s">
        <v>36</v>
      </c>
      <c r="F6" s="20" t="s">
        <v>19</v>
      </c>
      <c r="G6" s="20" t="s">
        <v>31</v>
      </c>
    </row>
    <row r="7" spans="2:8" s="13" customFormat="1" ht="15" x14ac:dyDescent="0.3">
      <c r="B7" s="17"/>
      <c r="C7" s="17"/>
      <c r="D7" s="18"/>
      <c r="E7" s="18"/>
      <c r="F7" s="18"/>
      <c r="G7" s="19"/>
    </row>
    <row r="8" spans="2:8" x14ac:dyDescent="0.35">
      <c r="B8" s="95" t="s">
        <v>18</v>
      </c>
      <c r="C8" s="95"/>
      <c r="D8" s="41">
        <f>SUM(D9:D13)</f>
        <v>587074</v>
      </c>
      <c r="E8" s="41">
        <f>SUM(E9:E12)</f>
        <v>437685</v>
      </c>
      <c r="F8" s="35">
        <f t="shared" ref="F8:F12" si="0">((D8-E8)/E8)*100</f>
        <v>34.131624341706932</v>
      </c>
      <c r="G8" s="39">
        <f>D8-E8</f>
        <v>149389</v>
      </c>
    </row>
    <row r="9" spans="2:8" x14ac:dyDescent="0.35">
      <c r="B9" s="89" t="s">
        <v>29</v>
      </c>
      <c r="C9" s="89"/>
      <c r="D9" s="42">
        <v>551414</v>
      </c>
      <c r="E9" s="42">
        <v>411987</v>
      </c>
      <c r="F9" s="36">
        <f t="shared" si="0"/>
        <v>33.842572702536735</v>
      </c>
      <c r="G9" s="40">
        <f t="shared" ref="G9:G10" si="1">D9-E9</f>
        <v>139427</v>
      </c>
      <c r="H9" s="34"/>
    </row>
    <row r="10" spans="2:8" s="15" customFormat="1" x14ac:dyDescent="0.35">
      <c r="B10" s="70" t="s">
        <v>30</v>
      </c>
      <c r="C10" s="70"/>
      <c r="D10" s="42">
        <v>19429</v>
      </c>
      <c r="E10" s="42">
        <v>15869</v>
      </c>
      <c r="F10" s="36">
        <f t="shared" si="0"/>
        <v>22.433675719957151</v>
      </c>
      <c r="G10" s="40">
        <f t="shared" si="1"/>
        <v>3560</v>
      </c>
      <c r="H10" s="34"/>
    </row>
    <row r="11" spans="2:8" x14ac:dyDescent="0.35">
      <c r="B11" s="89" t="s">
        <v>17</v>
      </c>
      <c r="C11" s="89"/>
      <c r="D11" s="42">
        <v>11956</v>
      </c>
      <c r="E11" s="42">
        <v>8913</v>
      </c>
      <c r="F11" s="36">
        <f t="shared" si="0"/>
        <v>34.141142151912938</v>
      </c>
      <c r="G11" s="40">
        <f>D11-E11</f>
        <v>3043</v>
      </c>
    </row>
    <row r="12" spans="2:8" s="15" customFormat="1" x14ac:dyDescent="0.35">
      <c r="B12" s="70" t="s">
        <v>37</v>
      </c>
      <c r="C12" s="70"/>
      <c r="D12" s="42">
        <v>1270</v>
      </c>
      <c r="E12" s="42">
        <v>916</v>
      </c>
      <c r="F12" s="36">
        <f t="shared" si="0"/>
        <v>38.646288209606986</v>
      </c>
      <c r="G12" s="40">
        <f>D12-E12</f>
        <v>354</v>
      </c>
    </row>
    <row r="13" spans="2:8" s="15" customFormat="1" x14ac:dyDescent="0.35">
      <c r="B13" s="70" t="s">
        <v>43</v>
      </c>
      <c r="C13" s="70"/>
      <c r="D13" s="42">
        <v>3005</v>
      </c>
      <c r="E13" s="42" t="s">
        <v>44</v>
      </c>
      <c r="F13" s="36" t="s">
        <v>44</v>
      </c>
      <c r="G13" s="42" t="s">
        <v>44</v>
      </c>
    </row>
    <row r="14" spans="2:8" s="13" customFormat="1" x14ac:dyDescent="0.35">
      <c r="B14" s="89"/>
      <c r="C14" s="89"/>
      <c r="D14" s="40"/>
      <c r="E14" s="40"/>
      <c r="F14" s="36"/>
      <c r="G14" s="43"/>
      <c r="H14" s="37"/>
    </row>
    <row r="15" spans="2:8" x14ac:dyDescent="0.35">
      <c r="B15" s="90" t="s">
        <v>16</v>
      </c>
      <c r="C15" s="90"/>
      <c r="D15" s="39">
        <f>SUM(D16:D21)</f>
        <v>-527262</v>
      </c>
      <c r="E15" s="39">
        <f>SUM(E16:E21)</f>
        <v>-402660</v>
      </c>
      <c r="F15" s="35">
        <f t="shared" ref="F15:F27" si="2">((D15-E15)/E15)*100</f>
        <v>30.944717627775294</v>
      </c>
      <c r="G15" s="39">
        <f t="shared" ref="G15:G21" si="3">D15-E15</f>
        <v>-124602</v>
      </c>
    </row>
    <row r="16" spans="2:8" x14ac:dyDescent="0.35">
      <c r="B16" s="89" t="s">
        <v>1</v>
      </c>
      <c r="C16" s="89"/>
      <c r="D16" s="40">
        <v>-279971</v>
      </c>
      <c r="E16" s="40">
        <v>-196335</v>
      </c>
      <c r="F16" s="36">
        <f t="shared" si="2"/>
        <v>42.598619706114548</v>
      </c>
      <c r="G16" s="40">
        <f t="shared" si="3"/>
        <v>-83636</v>
      </c>
    </row>
    <row r="17" spans="2:8" s="15" customFormat="1" x14ac:dyDescent="0.35">
      <c r="B17" s="89" t="s">
        <v>38</v>
      </c>
      <c r="C17" s="89"/>
      <c r="D17" s="42" t="s">
        <v>44</v>
      </c>
      <c r="E17" s="42">
        <v>-14390</v>
      </c>
      <c r="F17" s="36" t="s">
        <v>44</v>
      </c>
      <c r="G17" s="42" t="s">
        <v>44</v>
      </c>
    </row>
    <row r="18" spans="2:8" x14ac:dyDescent="0.35">
      <c r="B18" s="89" t="s">
        <v>2</v>
      </c>
      <c r="C18" s="89"/>
      <c r="D18" s="40">
        <v>-91081</v>
      </c>
      <c r="E18" s="40">
        <v>-52599</v>
      </c>
      <c r="F18" s="36">
        <f t="shared" si="2"/>
        <v>73.161086712675143</v>
      </c>
      <c r="G18" s="40">
        <f t="shared" si="3"/>
        <v>-38482</v>
      </c>
    </row>
    <row r="19" spans="2:8" s="15" customFormat="1" x14ac:dyDescent="0.35">
      <c r="B19" s="89" t="s">
        <v>14</v>
      </c>
      <c r="C19" s="89"/>
      <c r="D19" s="40">
        <v>-65123</v>
      </c>
      <c r="E19" s="40">
        <v>-63217</v>
      </c>
      <c r="F19" s="36">
        <f t="shared" ref="F19" si="4">((D19-E19)/E19)*100</f>
        <v>3.0150117848047202</v>
      </c>
      <c r="G19" s="40">
        <f t="shared" si="3"/>
        <v>-1906</v>
      </c>
      <c r="H19" s="34"/>
    </row>
    <row r="20" spans="2:8" x14ac:dyDescent="0.35">
      <c r="B20" s="89" t="s">
        <v>15</v>
      </c>
      <c r="C20" s="89"/>
      <c r="D20" s="40">
        <v>-88355</v>
      </c>
      <c r="E20" s="40">
        <v>-73276</v>
      </c>
      <c r="F20" s="36">
        <f t="shared" si="2"/>
        <v>20.578361264261151</v>
      </c>
      <c r="G20" s="40">
        <f t="shared" si="3"/>
        <v>-15079</v>
      </c>
    </row>
    <row r="21" spans="2:8" x14ac:dyDescent="0.35">
      <c r="B21" s="89" t="s">
        <v>39</v>
      </c>
      <c r="C21" s="89"/>
      <c r="D21" s="40">
        <v>-2732</v>
      </c>
      <c r="E21" s="40">
        <v>-2843</v>
      </c>
      <c r="F21" s="36">
        <f t="shared" si="2"/>
        <v>-3.904326415758002</v>
      </c>
      <c r="G21" s="40">
        <f t="shared" si="3"/>
        <v>111</v>
      </c>
      <c r="H21" s="34"/>
    </row>
    <row r="22" spans="2:8" s="13" customFormat="1" x14ac:dyDescent="0.35">
      <c r="B22" s="89"/>
      <c r="C22" s="89"/>
      <c r="D22" s="40"/>
      <c r="E22" s="40"/>
      <c r="F22" s="36"/>
      <c r="G22" s="43"/>
      <c r="H22" s="37"/>
    </row>
    <row r="23" spans="2:8" s="13" customFormat="1" ht="15" x14ac:dyDescent="0.3">
      <c r="B23" s="90" t="s">
        <v>3</v>
      </c>
      <c r="C23" s="90"/>
      <c r="D23" s="44">
        <f>+D8+D15</f>
        <v>59812</v>
      </c>
      <c r="E23" s="44">
        <f>+E8+E15</f>
        <v>35025</v>
      </c>
      <c r="F23" s="38">
        <f t="shared" si="2"/>
        <v>70.769450392576729</v>
      </c>
      <c r="G23" s="44">
        <f>D23-E23</f>
        <v>24787</v>
      </c>
    </row>
    <row r="24" spans="2:8" s="13" customFormat="1" x14ac:dyDescent="0.35">
      <c r="B24" s="89" t="s">
        <v>4</v>
      </c>
      <c r="C24" s="89"/>
      <c r="D24" s="40">
        <v>-21212</v>
      </c>
      <c r="E24" s="40">
        <v>-22428</v>
      </c>
      <c r="F24" s="36">
        <f t="shared" si="2"/>
        <v>-5.4217941858391292</v>
      </c>
      <c r="G24" s="40">
        <f t="shared" ref="G24" si="5">D24-E24</f>
        <v>1216</v>
      </c>
    </row>
    <row r="25" spans="2:8" s="37" customFormat="1" x14ac:dyDescent="0.35">
      <c r="B25" s="91"/>
      <c r="C25" s="91"/>
      <c r="D25" s="40"/>
      <c r="E25" s="40"/>
      <c r="F25" s="36"/>
      <c r="G25" s="43"/>
    </row>
    <row r="26" spans="2:8" x14ac:dyDescent="0.35">
      <c r="B26" s="90" t="s">
        <v>5</v>
      </c>
      <c r="C26" s="90"/>
      <c r="D26" s="44">
        <f>D23+D24</f>
        <v>38600</v>
      </c>
      <c r="E26" s="44">
        <f>E23+E24</f>
        <v>12597</v>
      </c>
      <c r="F26" s="72" t="s">
        <v>45</v>
      </c>
      <c r="G26" s="44">
        <f>D26-E26</f>
        <v>26003</v>
      </c>
    </row>
    <row r="27" spans="2:8" x14ac:dyDescent="0.35">
      <c r="B27" s="89" t="s">
        <v>6</v>
      </c>
      <c r="C27" s="89"/>
      <c r="D27" s="74">
        <v>-3951</v>
      </c>
      <c r="E27" s="40">
        <v>-6940</v>
      </c>
      <c r="F27" s="36">
        <f t="shared" si="2"/>
        <v>-43.069164265129686</v>
      </c>
      <c r="G27" s="40">
        <f>D27-E27</f>
        <v>2989</v>
      </c>
    </row>
    <row r="28" spans="2:8" s="37" customFormat="1" x14ac:dyDescent="0.35">
      <c r="B28" s="91"/>
      <c r="C28" s="91"/>
      <c r="D28" s="40"/>
      <c r="E28" s="40"/>
      <c r="F28" s="36"/>
      <c r="G28" s="40"/>
    </row>
    <row r="29" spans="2:8" x14ac:dyDescent="0.35">
      <c r="B29" s="90" t="s">
        <v>7</v>
      </c>
      <c r="C29" s="90"/>
      <c r="D29" s="44">
        <f>+D26+D27</f>
        <v>34649</v>
      </c>
      <c r="E29" s="44">
        <f>+E26+E27</f>
        <v>5657</v>
      </c>
      <c r="F29" s="72" t="s">
        <v>46</v>
      </c>
      <c r="G29" s="44">
        <f>D29-E29</f>
        <v>28992</v>
      </c>
    </row>
    <row r="30" spans="2:8" x14ac:dyDescent="0.35">
      <c r="B30" s="89" t="s">
        <v>13</v>
      </c>
      <c r="C30" s="89"/>
      <c r="D30" s="74">
        <v>-8483</v>
      </c>
      <c r="E30" s="40">
        <v>-1080</v>
      </c>
      <c r="F30" s="75" t="s">
        <v>47</v>
      </c>
      <c r="G30" s="40">
        <f>D30-E30</f>
        <v>-7403</v>
      </c>
    </row>
    <row r="31" spans="2:8" x14ac:dyDescent="0.35">
      <c r="B31" s="89"/>
      <c r="C31" s="89"/>
      <c r="D31" s="40"/>
      <c r="E31" s="40"/>
      <c r="F31" s="36"/>
      <c r="G31" s="40"/>
    </row>
    <row r="32" spans="2:8" ht="16" thickBot="1" x14ac:dyDescent="0.4">
      <c r="B32" s="90" t="s">
        <v>52</v>
      </c>
      <c r="C32" s="90"/>
      <c r="D32" s="44">
        <f>D29+D30</f>
        <v>26166</v>
      </c>
      <c r="E32" s="44">
        <f>E29+E30</f>
        <v>4577</v>
      </c>
      <c r="F32" s="72" t="s">
        <v>48</v>
      </c>
      <c r="G32" s="73">
        <f>D32-E32</f>
        <v>21589</v>
      </c>
    </row>
    <row r="33" spans="2:7" x14ac:dyDescent="0.35">
      <c r="B33" s="93" t="s">
        <v>49</v>
      </c>
      <c r="C33" s="93"/>
      <c r="D33" s="93"/>
      <c r="E33" s="93"/>
      <c r="F33" s="93"/>
      <c r="G33" s="15"/>
    </row>
  </sheetData>
  <mergeCells count="26">
    <mergeCell ref="B33:F33"/>
    <mergeCell ref="B20:C20"/>
    <mergeCell ref="B6:C6"/>
    <mergeCell ref="B8:C8"/>
    <mergeCell ref="B14:C14"/>
    <mergeCell ref="B15:C15"/>
    <mergeCell ref="B9:C9"/>
    <mergeCell ref="B11:C11"/>
    <mergeCell ref="B19:C19"/>
    <mergeCell ref="B17:C17"/>
    <mergeCell ref="B2:G2"/>
    <mergeCell ref="B24:C24"/>
    <mergeCell ref="B31:C31"/>
    <mergeCell ref="B32:C32"/>
    <mergeCell ref="B26:C26"/>
    <mergeCell ref="B27:C27"/>
    <mergeCell ref="B28:C28"/>
    <mergeCell ref="B29:C29"/>
    <mergeCell ref="B30:C30"/>
    <mergeCell ref="B25:C25"/>
    <mergeCell ref="B4:C4"/>
    <mergeCell ref="B22:C22"/>
    <mergeCell ref="B23:C23"/>
    <mergeCell ref="B21:C21"/>
    <mergeCell ref="B16:C16"/>
    <mergeCell ref="B18:C1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"/>
  <sheetViews>
    <sheetView showGridLines="0" workbookViewId="0">
      <selection activeCell="C6" sqref="C6"/>
    </sheetView>
  </sheetViews>
  <sheetFormatPr baseColWidth="10" defaultRowHeight="15.5" x14ac:dyDescent="0.35"/>
  <cols>
    <col min="1" max="1" width="5.58203125" customWidth="1"/>
    <col min="2" max="2" width="35.25" bestFit="1" customWidth="1"/>
    <col min="3" max="4" width="8.08203125" bestFit="1" customWidth="1"/>
    <col min="5" max="5" width="9.25" bestFit="1" customWidth="1"/>
    <col min="6" max="6" width="10.83203125" bestFit="1" customWidth="1"/>
    <col min="7" max="7" width="7.58203125" customWidth="1"/>
    <col min="8" max="8" width="6.75" customWidth="1"/>
    <col min="9" max="9" width="7.33203125" customWidth="1"/>
    <col min="10" max="10" width="7.5" customWidth="1"/>
    <col min="11" max="11" width="7.08203125" customWidth="1"/>
    <col min="12" max="12" width="6.08203125" customWidth="1"/>
    <col min="253" max="253" width="13.83203125" customWidth="1"/>
    <col min="261" max="261" width="5.25" customWidth="1"/>
    <col min="262" max="263" width="7.58203125" customWidth="1"/>
    <col min="264" max="264" width="6.75" customWidth="1"/>
    <col min="265" max="265" width="7.33203125" customWidth="1"/>
    <col min="266" max="266" width="7.5" customWidth="1"/>
    <col min="267" max="267" width="7.08203125" customWidth="1"/>
    <col min="268" max="268" width="6.08203125" customWidth="1"/>
    <col min="509" max="509" width="13.83203125" customWidth="1"/>
    <col min="517" max="517" width="5.25" customWidth="1"/>
    <col min="518" max="519" width="7.58203125" customWidth="1"/>
    <col min="520" max="520" width="6.75" customWidth="1"/>
    <col min="521" max="521" width="7.33203125" customWidth="1"/>
    <col min="522" max="522" width="7.5" customWidth="1"/>
    <col min="523" max="523" width="7.08203125" customWidth="1"/>
    <col min="524" max="524" width="6.08203125" customWidth="1"/>
    <col min="765" max="765" width="13.83203125" customWidth="1"/>
    <col min="773" max="773" width="5.25" customWidth="1"/>
    <col min="774" max="775" width="7.58203125" customWidth="1"/>
    <col min="776" max="776" width="6.75" customWidth="1"/>
    <col min="777" max="777" width="7.33203125" customWidth="1"/>
    <col min="778" max="778" width="7.5" customWidth="1"/>
    <col min="779" max="779" width="7.08203125" customWidth="1"/>
    <col min="780" max="780" width="6.08203125" customWidth="1"/>
    <col min="1021" max="1021" width="13.83203125" customWidth="1"/>
    <col min="1029" max="1029" width="5.25" customWidth="1"/>
    <col min="1030" max="1031" width="7.58203125" customWidth="1"/>
    <col min="1032" max="1032" width="6.75" customWidth="1"/>
    <col min="1033" max="1033" width="7.33203125" customWidth="1"/>
    <col min="1034" max="1034" width="7.5" customWidth="1"/>
    <col min="1035" max="1035" width="7.08203125" customWidth="1"/>
    <col min="1036" max="1036" width="6.08203125" customWidth="1"/>
    <col min="1277" max="1277" width="13.83203125" customWidth="1"/>
    <col min="1285" max="1285" width="5.25" customWidth="1"/>
    <col min="1286" max="1287" width="7.58203125" customWidth="1"/>
    <col min="1288" max="1288" width="6.75" customWidth="1"/>
    <col min="1289" max="1289" width="7.33203125" customWidth="1"/>
    <col min="1290" max="1290" width="7.5" customWidth="1"/>
    <col min="1291" max="1291" width="7.08203125" customWidth="1"/>
    <col min="1292" max="1292" width="6.08203125" customWidth="1"/>
    <col min="1533" max="1533" width="13.83203125" customWidth="1"/>
    <col min="1541" max="1541" width="5.25" customWidth="1"/>
    <col min="1542" max="1543" width="7.58203125" customWidth="1"/>
    <col min="1544" max="1544" width="6.75" customWidth="1"/>
    <col min="1545" max="1545" width="7.33203125" customWidth="1"/>
    <col min="1546" max="1546" width="7.5" customWidth="1"/>
    <col min="1547" max="1547" width="7.08203125" customWidth="1"/>
    <col min="1548" max="1548" width="6.08203125" customWidth="1"/>
    <col min="1789" max="1789" width="13.83203125" customWidth="1"/>
    <col min="1797" max="1797" width="5.25" customWidth="1"/>
    <col min="1798" max="1799" width="7.58203125" customWidth="1"/>
    <col min="1800" max="1800" width="6.75" customWidth="1"/>
    <col min="1801" max="1801" width="7.33203125" customWidth="1"/>
    <col min="1802" max="1802" width="7.5" customWidth="1"/>
    <col min="1803" max="1803" width="7.08203125" customWidth="1"/>
    <col min="1804" max="1804" width="6.08203125" customWidth="1"/>
    <col min="2045" max="2045" width="13.83203125" customWidth="1"/>
    <col min="2053" max="2053" width="5.25" customWidth="1"/>
    <col min="2054" max="2055" width="7.58203125" customWidth="1"/>
    <col min="2056" max="2056" width="6.75" customWidth="1"/>
    <col min="2057" max="2057" width="7.33203125" customWidth="1"/>
    <col min="2058" max="2058" width="7.5" customWidth="1"/>
    <col min="2059" max="2059" width="7.08203125" customWidth="1"/>
    <col min="2060" max="2060" width="6.08203125" customWidth="1"/>
    <col min="2301" max="2301" width="13.83203125" customWidth="1"/>
    <col min="2309" max="2309" width="5.25" customWidth="1"/>
    <col min="2310" max="2311" width="7.58203125" customWidth="1"/>
    <col min="2312" max="2312" width="6.75" customWidth="1"/>
    <col min="2313" max="2313" width="7.33203125" customWidth="1"/>
    <col min="2314" max="2314" width="7.5" customWidth="1"/>
    <col min="2315" max="2315" width="7.08203125" customWidth="1"/>
    <col min="2316" max="2316" width="6.08203125" customWidth="1"/>
    <col min="2557" max="2557" width="13.83203125" customWidth="1"/>
    <col min="2565" max="2565" width="5.25" customWidth="1"/>
    <col min="2566" max="2567" width="7.58203125" customWidth="1"/>
    <col min="2568" max="2568" width="6.75" customWidth="1"/>
    <col min="2569" max="2569" width="7.33203125" customWidth="1"/>
    <col min="2570" max="2570" width="7.5" customWidth="1"/>
    <col min="2571" max="2571" width="7.08203125" customWidth="1"/>
    <col min="2572" max="2572" width="6.08203125" customWidth="1"/>
    <col min="2813" max="2813" width="13.83203125" customWidth="1"/>
    <col min="2821" max="2821" width="5.25" customWidth="1"/>
    <col min="2822" max="2823" width="7.58203125" customWidth="1"/>
    <col min="2824" max="2824" width="6.75" customWidth="1"/>
    <col min="2825" max="2825" width="7.33203125" customWidth="1"/>
    <col min="2826" max="2826" width="7.5" customWidth="1"/>
    <col min="2827" max="2827" width="7.08203125" customWidth="1"/>
    <col min="2828" max="2828" width="6.08203125" customWidth="1"/>
    <col min="3069" max="3069" width="13.83203125" customWidth="1"/>
    <col min="3077" max="3077" width="5.25" customWidth="1"/>
    <col min="3078" max="3079" width="7.58203125" customWidth="1"/>
    <col min="3080" max="3080" width="6.75" customWidth="1"/>
    <col min="3081" max="3081" width="7.33203125" customWidth="1"/>
    <col min="3082" max="3082" width="7.5" customWidth="1"/>
    <col min="3083" max="3083" width="7.08203125" customWidth="1"/>
    <col min="3084" max="3084" width="6.08203125" customWidth="1"/>
    <col min="3325" max="3325" width="13.83203125" customWidth="1"/>
    <col min="3333" max="3333" width="5.25" customWidth="1"/>
    <col min="3334" max="3335" width="7.58203125" customWidth="1"/>
    <col min="3336" max="3336" width="6.75" customWidth="1"/>
    <col min="3337" max="3337" width="7.33203125" customWidth="1"/>
    <col min="3338" max="3338" width="7.5" customWidth="1"/>
    <col min="3339" max="3339" width="7.08203125" customWidth="1"/>
    <col min="3340" max="3340" width="6.08203125" customWidth="1"/>
    <col min="3581" max="3581" width="13.83203125" customWidth="1"/>
    <col min="3589" max="3589" width="5.25" customWidth="1"/>
    <col min="3590" max="3591" width="7.58203125" customWidth="1"/>
    <col min="3592" max="3592" width="6.75" customWidth="1"/>
    <col min="3593" max="3593" width="7.33203125" customWidth="1"/>
    <col min="3594" max="3594" width="7.5" customWidth="1"/>
    <col min="3595" max="3595" width="7.08203125" customWidth="1"/>
    <col min="3596" max="3596" width="6.08203125" customWidth="1"/>
    <col min="3837" max="3837" width="13.83203125" customWidth="1"/>
    <col min="3845" max="3845" width="5.25" customWidth="1"/>
    <col min="3846" max="3847" width="7.58203125" customWidth="1"/>
    <col min="3848" max="3848" width="6.75" customWidth="1"/>
    <col min="3849" max="3849" width="7.33203125" customWidth="1"/>
    <col min="3850" max="3850" width="7.5" customWidth="1"/>
    <col min="3851" max="3851" width="7.08203125" customWidth="1"/>
    <col min="3852" max="3852" width="6.08203125" customWidth="1"/>
    <col min="4093" max="4093" width="13.83203125" customWidth="1"/>
    <col min="4101" max="4101" width="5.25" customWidth="1"/>
    <col min="4102" max="4103" width="7.58203125" customWidth="1"/>
    <col min="4104" max="4104" width="6.75" customWidth="1"/>
    <col min="4105" max="4105" width="7.33203125" customWidth="1"/>
    <col min="4106" max="4106" width="7.5" customWidth="1"/>
    <col min="4107" max="4107" width="7.08203125" customWidth="1"/>
    <col min="4108" max="4108" width="6.08203125" customWidth="1"/>
    <col min="4349" max="4349" width="13.83203125" customWidth="1"/>
    <col min="4357" max="4357" width="5.25" customWidth="1"/>
    <col min="4358" max="4359" width="7.58203125" customWidth="1"/>
    <col min="4360" max="4360" width="6.75" customWidth="1"/>
    <col min="4361" max="4361" width="7.33203125" customWidth="1"/>
    <col min="4362" max="4362" width="7.5" customWidth="1"/>
    <col min="4363" max="4363" width="7.08203125" customWidth="1"/>
    <col min="4364" max="4364" width="6.08203125" customWidth="1"/>
    <col min="4605" max="4605" width="13.83203125" customWidth="1"/>
    <col min="4613" max="4613" width="5.25" customWidth="1"/>
    <col min="4614" max="4615" width="7.58203125" customWidth="1"/>
    <col min="4616" max="4616" width="6.75" customWidth="1"/>
    <col min="4617" max="4617" width="7.33203125" customWidth="1"/>
    <col min="4618" max="4618" width="7.5" customWidth="1"/>
    <col min="4619" max="4619" width="7.08203125" customWidth="1"/>
    <col min="4620" max="4620" width="6.08203125" customWidth="1"/>
    <col min="4861" max="4861" width="13.83203125" customWidth="1"/>
    <col min="4869" max="4869" width="5.25" customWidth="1"/>
    <col min="4870" max="4871" width="7.58203125" customWidth="1"/>
    <col min="4872" max="4872" width="6.75" customWidth="1"/>
    <col min="4873" max="4873" width="7.33203125" customWidth="1"/>
    <col min="4874" max="4874" width="7.5" customWidth="1"/>
    <col min="4875" max="4875" width="7.08203125" customWidth="1"/>
    <col min="4876" max="4876" width="6.08203125" customWidth="1"/>
    <col min="5117" max="5117" width="13.83203125" customWidth="1"/>
    <col min="5125" max="5125" width="5.25" customWidth="1"/>
    <col min="5126" max="5127" width="7.58203125" customWidth="1"/>
    <col min="5128" max="5128" width="6.75" customWidth="1"/>
    <col min="5129" max="5129" width="7.33203125" customWidth="1"/>
    <col min="5130" max="5130" width="7.5" customWidth="1"/>
    <col min="5131" max="5131" width="7.08203125" customWidth="1"/>
    <col min="5132" max="5132" width="6.08203125" customWidth="1"/>
    <col min="5373" max="5373" width="13.83203125" customWidth="1"/>
    <col min="5381" max="5381" width="5.25" customWidth="1"/>
    <col min="5382" max="5383" width="7.58203125" customWidth="1"/>
    <col min="5384" max="5384" width="6.75" customWidth="1"/>
    <col min="5385" max="5385" width="7.33203125" customWidth="1"/>
    <col min="5386" max="5386" width="7.5" customWidth="1"/>
    <col min="5387" max="5387" width="7.08203125" customWidth="1"/>
    <col min="5388" max="5388" width="6.08203125" customWidth="1"/>
    <col min="5629" max="5629" width="13.83203125" customWidth="1"/>
    <col min="5637" max="5637" width="5.25" customWidth="1"/>
    <col min="5638" max="5639" width="7.58203125" customWidth="1"/>
    <col min="5640" max="5640" width="6.75" customWidth="1"/>
    <col min="5641" max="5641" width="7.33203125" customWidth="1"/>
    <col min="5642" max="5642" width="7.5" customWidth="1"/>
    <col min="5643" max="5643" width="7.08203125" customWidth="1"/>
    <col min="5644" max="5644" width="6.08203125" customWidth="1"/>
    <col min="5885" max="5885" width="13.83203125" customWidth="1"/>
    <col min="5893" max="5893" width="5.25" customWidth="1"/>
    <col min="5894" max="5895" width="7.58203125" customWidth="1"/>
    <col min="5896" max="5896" width="6.75" customWidth="1"/>
    <col min="5897" max="5897" width="7.33203125" customWidth="1"/>
    <col min="5898" max="5898" width="7.5" customWidth="1"/>
    <col min="5899" max="5899" width="7.08203125" customWidth="1"/>
    <col min="5900" max="5900" width="6.08203125" customWidth="1"/>
    <col min="6141" max="6141" width="13.83203125" customWidth="1"/>
    <col min="6149" max="6149" width="5.25" customWidth="1"/>
    <col min="6150" max="6151" width="7.58203125" customWidth="1"/>
    <col min="6152" max="6152" width="6.75" customWidth="1"/>
    <col min="6153" max="6153" width="7.33203125" customWidth="1"/>
    <col min="6154" max="6154" width="7.5" customWidth="1"/>
    <col min="6155" max="6155" width="7.08203125" customWidth="1"/>
    <col min="6156" max="6156" width="6.08203125" customWidth="1"/>
    <col min="6397" max="6397" width="13.83203125" customWidth="1"/>
    <col min="6405" max="6405" width="5.25" customWidth="1"/>
    <col min="6406" max="6407" width="7.58203125" customWidth="1"/>
    <col min="6408" max="6408" width="6.75" customWidth="1"/>
    <col min="6409" max="6409" width="7.33203125" customWidth="1"/>
    <col min="6410" max="6410" width="7.5" customWidth="1"/>
    <col min="6411" max="6411" width="7.08203125" customWidth="1"/>
    <col min="6412" max="6412" width="6.08203125" customWidth="1"/>
    <col min="6653" max="6653" width="13.83203125" customWidth="1"/>
    <col min="6661" max="6661" width="5.25" customWidth="1"/>
    <col min="6662" max="6663" width="7.58203125" customWidth="1"/>
    <col min="6664" max="6664" width="6.75" customWidth="1"/>
    <col min="6665" max="6665" width="7.33203125" customWidth="1"/>
    <col min="6666" max="6666" width="7.5" customWidth="1"/>
    <col min="6667" max="6667" width="7.08203125" customWidth="1"/>
    <col min="6668" max="6668" width="6.08203125" customWidth="1"/>
    <col min="6909" max="6909" width="13.83203125" customWidth="1"/>
    <col min="6917" max="6917" width="5.25" customWidth="1"/>
    <col min="6918" max="6919" width="7.58203125" customWidth="1"/>
    <col min="6920" max="6920" width="6.75" customWidth="1"/>
    <col min="6921" max="6921" width="7.33203125" customWidth="1"/>
    <col min="6922" max="6922" width="7.5" customWidth="1"/>
    <col min="6923" max="6923" width="7.08203125" customWidth="1"/>
    <col min="6924" max="6924" width="6.08203125" customWidth="1"/>
    <col min="7165" max="7165" width="13.83203125" customWidth="1"/>
    <col min="7173" max="7173" width="5.25" customWidth="1"/>
    <col min="7174" max="7175" width="7.58203125" customWidth="1"/>
    <col min="7176" max="7176" width="6.75" customWidth="1"/>
    <col min="7177" max="7177" width="7.33203125" customWidth="1"/>
    <col min="7178" max="7178" width="7.5" customWidth="1"/>
    <col min="7179" max="7179" width="7.08203125" customWidth="1"/>
    <col min="7180" max="7180" width="6.08203125" customWidth="1"/>
    <col min="7421" max="7421" width="13.83203125" customWidth="1"/>
    <col min="7429" max="7429" width="5.25" customWidth="1"/>
    <col min="7430" max="7431" width="7.58203125" customWidth="1"/>
    <col min="7432" max="7432" width="6.75" customWidth="1"/>
    <col min="7433" max="7433" width="7.33203125" customWidth="1"/>
    <col min="7434" max="7434" width="7.5" customWidth="1"/>
    <col min="7435" max="7435" width="7.08203125" customWidth="1"/>
    <col min="7436" max="7436" width="6.08203125" customWidth="1"/>
    <col min="7677" max="7677" width="13.83203125" customWidth="1"/>
    <col min="7685" max="7685" width="5.25" customWidth="1"/>
    <col min="7686" max="7687" width="7.58203125" customWidth="1"/>
    <col min="7688" max="7688" width="6.75" customWidth="1"/>
    <col min="7689" max="7689" width="7.33203125" customWidth="1"/>
    <col min="7690" max="7690" width="7.5" customWidth="1"/>
    <col min="7691" max="7691" width="7.08203125" customWidth="1"/>
    <col min="7692" max="7692" width="6.08203125" customWidth="1"/>
    <col min="7933" max="7933" width="13.83203125" customWidth="1"/>
    <col min="7941" max="7941" width="5.25" customWidth="1"/>
    <col min="7942" max="7943" width="7.58203125" customWidth="1"/>
    <col min="7944" max="7944" width="6.75" customWidth="1"/>
    <col min="7945" max="7945" width="7.33203125" customWidth="1"/>
    <col min="7946" max="7946" width="7.5" customWidth="1"/>
    <col min="7947" max="7947" width="7.08203125" customWidth="1"/>
    <col min="7948" max="7948" width="6.08203125" customWidth="1"/>
    <col min="8189" max="8189" width="13.83203125" customWidth="1"/>
    <col min="8197" max="8197" width="5.25" customWidth="1"/>
    <col min="8198" max="8199" width="7.58203125" customWidth="1"/>
    <col min="8200" max="8200" width="6.75" customWidth="1"/>
    <col min="8201" max="8201" width="7.33203125" customWidth="1"/>
    <col min="8202" max="8202" width="7.5" customWidth="1"/>
    <col min="8203" max="8203" width="7.08203125" customWidth="1"/>
    <col min="8204" max="8204" width="6.08203125" customWidth="1"/>
    <col min="8445" max="8445" width="13.83203125" customWidth="1"/>
    <col min="8453" max="8453" width="5.25" customWidth="1"/>
    <col min="8454" max="8455" width="7.58203125" customWidth="1"/>
    <col min="8456" max="8456" width="6.75" customWidth="1"/>
    <col min="8457" max="8457" width="7.33203125" customWidth="1"/>
    <col min="8458" max="8458" width="7.5" customWidth="1"/>
    <col min="8459" max="8459" width="7.08203125" customWidth="1"/>
    <col min="8460" max="8460" width="6.08203125" customWidth="1"/>
    <col min="8701" max="8701" width="13.83203125" customWidth="1"/>
    <col min="8709" max="8709" width="5.25" customWidth="1"/>
    <col min="8710" max="8711" width="7.58203125" customWidth="1"/>
    <col min="8712" max="8712" width="6.75" customWidth="1"/>
    <col min="8713" max="8713" width="7.33203125" customWidth="1"/>
    <col min="8714" max="8714" width="7.5" customWidth="1"/>
    <col min="8715" max="8715" width="7.08203125" customWidth="1"/>
    <col min="8716" max="8716" width="6.08203125" customWidth="1"/>
    <col min="8957" max="8957" width="13.83203125" customWidth="1"/>
    <col min="8965" max="8965" width="5.25" customWidth="1"/>
    <col min="8966" max="8967" width="7.58203125" customWidth="1"/>
    <col min="8968" max="8968" width="6.75" customWidth="1"/>
    <col min="8969" max="8969" width="7.33203125" customWidth="1"/>
    <col min="8970" max="8970" width="7.5" customWidth="1"/>
    <col min="8971" max="8971" width="7.08203125" customWidth="1"/>
    <col min="8972" max="8972" width="6.08203125" customWidth="1"/>
    <col min="9213" max="9213" width="13.83203125" customWidth="1"/>
    <col min="9221" max="9221" width="5.25" customWidth="1"/>
    <col min="9222" max="9223" width="7.58203125" customWidth="1"/>
    <col min="9224" max="9224" width="6.75" customWidth="1"/>
    <col min="9225" max="9225" width="7.33203125" customWidth="1"/>
    <col min="9226" max="9226" width="7.5" customWidth="1"/>
    <col min="9227" max="9227" width="7.08203125" customWidth="1"/>
    <col min="9228" max="9228" width="6.08203125" customWidth="1"/>
    <col min="9469" max="9469" width="13.83203125" customWidth="1"/>
    <col min="9477" max="9477" width="5.25" customWidth="1"/>
    <col min="9478" max="9479" width="7.58203125" customWidth="1"/>
    <col min="9480" max="9480" width="6.75" customWidth="1"/>
    <col min="9481" max="9481" width="7.33203125" customWidth="1"/>
    <col min="9482" max="9482" width="7.5" customWidth="1"/>
    <col min="9483" max="9483" width="7.08203125" customWidth="1"/>
    <col min="9484" max="9484" width="6.08203125" customWidth="1"/>
    <col min="9725" max="9725" width="13.83203125" customWidth="1"/>
    <col min="9733" max="9733" width="5.25" customWidth="1"/>
    <col min="9734" max="9735" width="7.58203125" customWidth="1"/>
    <col min="9736" max="9736" width="6.75" customWidth="1"/>
    <col min="9737" max="9737" width="7.33203125" customWidth="1"/>
    <col min="9738" max="9738" width="7.5" customWidth="1"/>
    <col min="9739" max="9739" width="7.08203125" customWidth="1"/>
    <col min="9740" max="9740" width="6.08203125" customWidth="1"/>
    <col min="9981" max="9981" width="13.83203125" customWidth="1"/>
    <col min="9989" max="9989" width="5.25" customWidth="1"/>
    <col min="9990" max="9991" width="7.58203125" customWidth="1"/>
    <col min="9992" max="9992" width="6.75" customWidth="1"/>
    <col min="9993" max="9993" width="7.33203125" customWidth="1"/>
    <col min="9994" max="9994" width="7.5" customWidth="1"/>
    <col min="9995" max="9995" width="7.08203125" customWidth="1"/>
    <col min="9996" max="9996" width="6.08203125" customWidth="1"/>
    <col min="10237" max="10237" width="13.83203125" customWidth="1"/>
    <col min="10245" max="10245" width="5.25" customWidth="1"/>
    <col min="10246" max="10247" width="7.58203125" customWidth="1"/>
    <col min="10248" max="10248" width="6.75" customWidth="1"/>
    <col min="10249" max="10249" width="7.33203125" customWidth="1"/>
    <col min="10250" max="10250" width="7.5" customWidth="1"/>
    <col min="10251" max="10251" width="7.08203125" customWidth="1"/>
    <col min="10252" max="10252" width="6.08203125" customWidth="1"/>
    <col min="10493" max="10493" width="13.83203125" customWidth="1"/>
    <col min="10501" max="10501" width="5.25" customWidth="1"/>
    <col min="10502" max="10503" width="7.58203125" customWidth="1"/>
    <col min="10504" max="10504" width="6.75" customWidth="1"/>
    <col min="10505" max="10505" width="7.33203125" customWidth="1"/>
    <col min="10506" max="10506" width="7.5" customWidth="1"/>
    <col min="10507" max="10507" width="7.08203125" customWidth="1"/>
    <col min="10508" max="10508" width="6.08203125" customWidth="1"/>
    <col min="10749" max="10749" width="13.83203125" customWidth="1"/>
    <col min="10757" max="10757" width="5.25" customWidth="1"/>
    <col min="10758" max="10759" width="7.58203125" customWidth="1"/>
    <col min="10760" max="10760" width="6.75" customWidth="1"/>
    <col min="10761" max="10761" width="7.33203125" customWidth="1"/>
    <col min="10762" max="10762" width="7.5" customWidth="1"/>
    <col min="10763" max="10763" width="7.08203125" customWidth="1"/>
    <col min="10764" max="10764" width="6.08203125" customWidth="1"/>
    <col min="11005" max="11005" width="13.83203125" customWidth="1"/>
    <col min="11013" max="11013" width="5.25" customWidth="1"/>
    <col min="11014" max="11015" width="7.58203125" customWidth="1"/>
    <col min="11016" max="11016" width="6.75" customWidth="1"/>
    <col min="11017" max="11017" width="7.33203125" customWidth="1"/>
    <col min="11018" max="11018" width="7.5" customWidth="1"/>
    <col min="11019" max="11019" width="7.08203125" customWidth="1"/>
    <col min="11020" max="11020" width="6.08203125" customWidth="1"/>
    <col min="11261" max="11261" width="13.83203125" customWidth="1"/>
    <col min="11269" max="11269" width="5.25" customWidth="1"/>
    <col min="11270" max="11271" width="7.58203125" customWidth="1"/>
    <col min="11272" max="11272" width="6.75" customWidth="1"/>
    <col min="11273" max="11273" width="7.33203125" customWidth="1"/>
    <col min="11274" max="11274" width="7.5" customWidth="1"/>
    <col min="11275" max="11275" width="7.08203125" customWidth="1"/>
    <col min="11276" max="11276" width="6.08203125" customWidth="1"/>
    <col min="11517" max="11517" width="13.83203125" customWidth="1"/>
    <col min="11525" max="11525" width="5.25" customWidth="1"/>
    <col min="11526" max="11527" width="7.58203125" customWidth="1"/>
    <col min="11528" max="11528" width="6.75" customWidth="1"/>
    <col min="11529" max="11529" width="7.33203125" customWidth="1"/>
    <col min="11530" max="11530" width="7.5" customWidth="1"/>
    <col min="11531" max="11531" width="7.08203125" customWidth="1"/>
    <col min="11532" max="11532" width="6.08203125" customWidth="1"/>
    <col min="11773" max="11773" width="13.83203125" customWidth="1"/>
    <col min="11781" max="11781" width="5.25" customWidth="1"/>
    <col min="11782" max="11783" width="7.58203125" customWidth="1"/>
    <col min="11784" max="11784" width="6.75" customWidth="1"/>
    <col min="11785" max="11785" width="7.33203125" customWidth="1"/>
    <col min="11786" max="11786" width="7.5" customWidth="1"/>
    <col min="11787" max="11787" width="7.08203125" customWidth="1"/>
    <col min="11788" max="11788" width="6.08203125" customWidth="1"/>
    <col min="12029" max="12029" width="13.83203125" customWidth="1"/>
    <col min="12037" max="12037" width="5.25" customWidth="1"/>
    <col min="12038" max="12039" width="7.58203125" customWidth="1"/>
    <col min="12040" max="12040" width="6.75" customWidth="1"/>
    <col min="12041" max="12041" width="7.33203125" customWidth="1"/>
    <col min="12042" max="12042" width="7.5" customWidth="1"/>
    <col min="12043" max="12043" width="7.08203125" customWidth="1"/>
    <col min="12044" max="12044" width="6.08203125" customWidth="1"/>
    <col min="12285" max="12285" width="13.83203125" customWidth="1"/>
    <col min="12293" max="12293" width="5.25" customWidth="1"/>
    <col min="12294" max="12295" width="7.58203125" customWidth="1"/>
    <col min="12296" max="12296" width="6.75" customWidth="1"/>
    <col min="12297" max="12297" width="7.33203125" customWidth="1"/>
    <col min="12298" max="12298" width="7.5" customWidth="1"/>
    <col min="12299" max="12299" width="7.08203125" customWidth="1"/>
    <col min="12300" max="12300" width="6.08203125" customWidth="1"/>
    <col min="12541" max="12541" width="13.83203125" customWidth="1"/>
    <col min="12549" max="12549" width="5.25" customWidth="1"/>
    <col min="12550" max="12551" width="7.58203125" customWidth="1"/>
    <col min="12552" max="12552" width="6.75" customWidth="1"/>
    <col min="12553" max="12553" width="7.33203125" customWidth="1"/>
    <col min="12554" max="12554" width="7.5" customWidth="1"/>
    <col min="12555" max="12555" width="7.08203125" customWidth="1"/>
    <col min="12556" max="12556" width="6.08203125" customWidth="1"/>
    <col min="12797" max="12797" width="13.83203125" customWidth="1"/>
    <col min="12805" max="12805" width="5.25" customWidth="1"/>
    <col min="12806" max="12807" width="7.58203125" customWidth="1"/>
    <col min="12808" max="12808" width="6.75" customWidth="1"/>
    <col min="12809" max="12809" width="7.33203125" customWidth="1"/>
    <col min="12810" max="12810" width="7.5" customWidth="1"/>
    <col min="12811" max="12811" width="7.08203125" customWidth="1"/>
    <col min="12812" max="12812" width="6.08203125" customWidth="1"/>
    <col min="13053" max="13053" width="13.83203125" customWidth="1"/>
    <col min="13061" max="13061" width="5.25" customWidth="1"/>
    <col min="13062" max="13063" width="7.58203125" customWidth="1"/>
    <col min="13064" max="13064" width="6.75" customWidth="1"/>
    <col min="13065" max="13065" width="7.33203125" customWidth="1"/>
    <col min="13066" max="13066" width="7.5" customWidth="1"/>
    <col min="13067" max="13067" width="7.08203125" customWidth="1"/>
    <col min="13068" max="13068" width="6.08203125" customWidth="1"/>
    <col min="13309" max="13309" width="13.83203125" customWidth="1"/>
    <col min="13317" max="13317" width="5.25" customWidth="1"/>
    <col min="13318" max="13319" width="7.58203125" customWidth="1"/>
    <col min="13320" max="13320" width="6.75" customWidth="1"/>
    <col min="13321" max="13321" width="7.33203125" customWidth="1"/>
    <col min="13322" max="13322" width="7.5" customWidth="1"/>
    <col min="13323" max="13323" width="7.08203125" customWidth="1"/>
    <col min="13324" max="13324" width="6.08203125" customWidth="1"/>
    <col min="13565" max="13565" width="13.83203125" customWidth="1"/>
    <col min="13573" max="13573" width="5.25" customWidth="1"/>
    <col min="13574" max="13575" width="7.58203125" customWidth="1"/>
    <col min="13576" max="13576" width="6.75" customWidth="1"/>
    <col min="13577" max="13577" width="7.33203125" customWidth="1"/>
    <col min="13578" max="13578" width="7.5" customWidth="1"/>
    <col min="13579" max="13579" width="7.08203125" customWidth="1"/>
    <col min="13580" max="13580" width="6.08203125" customWidth="1"/>
    <col min="13821" max="13821" width="13.83203125" customWidth="1"/>
    <col min="13829" max="13829" width="5.25" customWidth="1"/>
    <col min="13830" max="13831" width="7.58203125" customWidth="1"/>
    <col min="13832" max="13832" width="6.75" customWidth="1"/>
    <col min="13833" max="13833" width="7.33203125" customWidth="1"/>
    <col min="13834" max="13834" width="7.5" customWidth="1"/>
    <col min="13835" max="13835" width="7.08203125" customWidth="1"/>
    <col min="13836" max="13836" width="6.08203125" customWidth="1"/>
    <col min="14077" max="14077" width="13.83203125" customWidth="1"/>
    <col min="14085" max="14085" width="5.25" customWidth="1"/>
    <col min="14086" max="14087" width="7.58203125" customWidth="1"/>
    <col min="14088" max="14088" width="6.75" customWidth="1"/>
    <col min="14089" max="14089" width="7.33203125" customWidth="1"/>
    <col min="14090" max="14090" width="7.5" customWidth="1"/>
    <col min="14091" max="14091" width="7.08203125" customWidth="1"/>
    <col min="14092" max="14092" width="6.08203125" customWidth="1"/>
    <col min="14333" max="14333" width="13.83203125" customWidth="1"/>
    <col min="14341" max="14341" width="5.25" customWidth="1"/>
    <col min="14342" max="14343" width="7.58203125" customWidth="1"/>
    <col min="14344" max="14344" width="6.75" customWidth="1"/>
    <col min="14345" max="14345" width="7.33203125" customWidth="1"/>
    <col min="14346" max="14346" width="7.5" customWidth="1"/>
    <col min="14347" max="14347" width="7.08203125" customWidth="1"/>
    <col min="14348" max="14348" width="6.08203125" customWidth="1"/>
    <col min="14589" max="14589" width="13.83203125" customWidth="1"/>
    <col min="14597" max="14597" width="5.25" customWidth="1"/>
    <col min="14598" max="14599" width="7.58203125" customWidth="1"/>
    <col min="14600" max="14600" width="6.75" customWidth="1"/>
    <col min="14601" max="14601" width="7.33203125" customWidth="1"/>
    <col min="14602" max="14602" width="7.5" customWidth="1"/>
    <col min="14603" max="14603" width="7.08203125" customWidth="1"/>
    <col min="14604" max="14604" width="6.08203125" customWidth="1"/>
    <col min="14845" max="14845" width="13.83203125" customWidth="1"/>
    <col min="14853" max="14853" width="5.25" customWidth="1"/>
    <col min="14854" max="14855" width="7.58203125" customWidth="1"/>
    <col min="14856" max="14856" width="6.75" customWidth="1"/>
    <col min="14857" max="14857" width="7.33203125" customWidth="1"/>
    <col min="14858" max="14858" width="7.5" customWidth="1"/>
    <col min="14859" max="14859" width="7.08203125" customWidth="1"/>
    <col min="14860" max="14860" width="6.08203125" customWidth="1"/>
    <col min="15101" max="15101" width="13.83203125" customWidth="1"/>
    <col min="15109" max="15109" width="5.25" customWidth="1"/>
    <col min="15110" max="15111" width="7.58203125" customWidth="1"/>
    <col min="15112" max="15112" width="6.75" customWidth="1"/>
    <col min="15113" max="15113" width="7.33203125" customWidth="1"/>
    <col min="15114" max="15114" width="7.5" customWidth="1"/>
    <col min="15115" max="15115" width="7.08203125" customWidth="1"/>
    <col min="15116" max="15116" width="6.08203125" customWidth="1"/>
    <col min="15357" max="15357" width="13.83203125" customWidth="1"/>
    <col min="15365" max="15365" width="5.25" customWidth="1"/>
    <col min="15366" max="15367" width="7.58203125" customWidth="1"/>
    <col min="15368" max="15368" width="6.75" customWidth="1"/>
    <col min="15369" max="15369" width="7.33203125" customWidth="1"/>
    <col min="15370" max="15370" width="7.5" customWidth="1"/>
    <col min="15371" max="15371" width="7.08203125" customWidth="1"/>
    <col min="15372" max="15372" width="6.08203125" customWidth="1"/>
    <col min="15613" max="15613" width="13.83203125" customWidth="1"/>
    <col min="15621" max="15621" width="5.25" customWidth="1"/>
    <col min="15622" max="15623" width="7.58203125" customWidth="1"/>
    <col min="15624" max="15624" width="6.75" customWidth="1"/>
    <col min="15625" max="15625" width="7.33203125" customWidth="1"/>
    <col min="15626" max="15626" width="7.5" customWidth="1"/>
    <col min="15627" max="15627" width="7.08203125" customWidth="1"/>
    <col min="15628" max="15628" width="6.08203125" customWidth="1"/>
    <col min="15869" max="15869" width="13.83203125" customWidth="1"/>
    <col min="15877" max="15877" width="5.25" customWidth="1"/>
    <col min="15878" max="15879" width="7.58203125" customWidth="1"/>
    <col min="15880" max="15880" width="6.75" customWidth="1"/>
    <col min="15881" max="15881" width="7.33203125" customWidth="1"/>
    <col min="15882" max="15882" width="7.5" customWidth="1"/>
    <col min="15883" max="15883" width="7.08203125" customWidth="1"/>
    <col min="15884" max="15884" width="6.08203125" customWidth="1"/>
    <col min="16125" max="16125" width="13.83203125" customWidth="1"/>
    <col min="16133" max="16133" width="5.25" customWidth="1"/>
    <col min="16134" max="16135" width="7.58203125" customWidth="1"/>
    <col min="16136" max="16136" width="6.75" customWidth="1"/>
    <col min="16137" max="16137" width="7.33203125" customWidth="1"/>
    <col min="16138" max="16138" width="7.5" customWidth="1"/>
    <col min="16139" max="16139" width="7.08203125" customWidth="1"/>
    <col min="16140" max="16140" width="6.08203125" customWidth="1"/>
  </cols>
  <sheetData>
    <row r="2" spans="2:10" ht="25" customHeight="1" x14ac:dyDescent="0.35">
      <c r="B2" s="96" t="s">
        <v>25</v>
      </c>
      <c r="C2" s="96"/>
      <c r="D2" s="96"/>
      <c r="E2" s="96"/>
      <c r="F2" s="96"/>
    </row>
    <row r="4" spans="2:10" x14ac:dyDescent="0.35">
      <c r="B4" t="s">
        <v>32</v>
      </c>
    </row>
    <row r="6" spans="2:10" ht="30" x14ac:dyDescent="0.35">
      <c r="B6" s="6"/>
      <c r="C6" s="21" t="s">
        <v>42</v>
      </c>
      <c r="D6" s="21" t="s">
        <v>36</v>
      </c>
      <c r="E6" s="21" t="s">
        <v>19</v>
      </c>
      <c r="F6" s="21" t="s">
        <v>31</v>
      </c>
      <c r="G6" s="3"/>
    </row>
    <row r="7" spans="2:10" x14ac:dyDescent="0.35">
      <c r="B7" s="6"/>
      <c r="C7" s="6"/>
      <c r="D7" s="6"/>
      <c r="E7" s="23"/>
      <c r="F7" s="2"/>
      <c r="G7" s="3"/>
    </row>
    <row r="8" spans="2:10" x14ac:dyDescent="0.35">
      <c r="B8" s="25" t="s">
        <v>21</v>
      </c>
      <c r="C8" s="45">
        <f>C9+C10</f>
        <v>371052</v>
      </c>
      <c r="D8" s="45">
        <f>D9+D10</f>
        <v>248934</v>
      </c>
      <c r="E8" s="60">
        <f>((C8-D8)/D8)*100</f>
        <v>49.056376388922359</v>
      </c>
      <c r="F8" s="48">
        <f>C8-D8</f>
        <v>122118</v>
      </c>
      <c r="G8" s="3"/>
      <c r="I8" s="4"/>
    </row>
    <row r="9" spans="2:10" x14ac:dyDescent="0.35">
      <c r="B9" s="5" t="s">
        <v>1</v>
      </c>
      <c r="C9" s="40">
        <v>279971</v>
      </c>
      <c r="D9" s="40">
        <v>196335</v>
      </c>
      <c r="E9" s="61">
        <f t="shared" ref="E9:E10" si="0">((C9-D9)/D9)*100</f>
        <v>42.598619706114548</v>
      </c>
      <c r="F9" s="46">
        <f t="shared" ref="F9:F10" si="1">C9-D9</f>
        <v>83636</v>
      </c>
      <c r="G9" s="3"/>
    </row>
    <row r="10" spans="2:10" x14ac:dyDescent="0.35">
      <c r="B10" s="5" t="s">
        <v>2</v>
      </c>
      <c r="C10" s="40">
        <v>91081</v>
      </c>
      <c r="D10" s="40">
        <v>52599</v>
      </c>
      <c r="E10" s="61">
        <f t="shared" si="0"/>
        <v>73.161086712675143</v>
      </c>
      <c r="F10" s="46">
        <f t="shared" si="1"/>
        <v>38482</v>
      </c>
      <c r="G10" s="2"/>
      <c r="H10" s="14"/>
      <c r="I10" s="14"/>
      <c r="J10" s="14"/>
    </row>
    <row r="11" spans="2:10" x14ac:dyDescent="0.35">
      <c r="B11" s="2"/>
      <c r="C11" s="46"/>
      <c r="D11" s="46"/>
      <c r="E11" s="62"/>
      <c r="F11" s="46"/>
      <c r="G11" s="2"/>
      <c r="H11" s="14"/>
      <c r="I11" s="14"/>
      <c r="J11" s="14"/>
    </row>
    <row r="12" spans="2:10" x14ac:dyDescent="0.35">
      <c r="B12" s="25" t="s">
        <v>0</v>
      </c>
      <c r="C12" s="47">
        <v>551414</v>
      </c>
      <c r="D12" s="47">
        <v>411987</v>
      </c>
      <c r="E12" s="60">
        <f>((C12-D12)/D12)*100</f>
        <v>33.842572702536735</v>
      </c>
      <c r="F12" s="48">
        <f>C12-D12</f>
        <v>139427</v>
      </c>
      <c r="G12" s="2"/>
      <c r="H12" s="14"/>
      <c r="I12" s="14"/>
      <c r="J12" s="14"/>
    </row>
    <row r="13" spans="2:10" x14ac:dyDescent="0.35">
      <c r="B13" s="2"/>
      <c r="C13" s="46"/>
      <c r="D13" s="46"/>
      <c r="E13" s="62"/>
      <c r="F13" s="46"/>
      <c r="G13" s="2"/>
      <c r="H13" s="14"/>
      <c r="I13" s="14"/>
      <c r="J13" s="14"/>
    </row>
    <row r="14" spans="2:10" ht="17.5" x14ac:dyDescent="0.35">
      <c r="B14" s="26" t="s">
        <v>22</v>
      </c>
      <c r="C14" s="49">
        <f>C8/C12</f>
        <v>0.67291000953911217</v>
      </c>
      <c r="D14" s="49">
        <f>D8/D12</f>
        <v>0.60422780330447323</v>
      </c>
      <c r="E14" s="63">
        <f>((C14-D14)/D14)*100</f>
        <v>11.366939068182809</v>
      </c>
      <c r="F14" s="22">
        <f>C14-D14</f>
        <v>6.8682206234638943E-2</v>
      </c>
      <c r="G14" s="2" t="s">
        <v>23</v>
      </c>
      <c r="H14" s="14"/>
      <c r="I14" s="14"/>
      <c r="J14" s="14"/>
    </row>
    <row r="15" spans="2:10" x14ac:dyDescent="0.35">
      <c r="B15" s="6"/>
      <c r="C15" s="7"/>
      <c r="D15" s="8"/>
      <c r="E15" s="2"/>
      <c r="F15" s="2"/>
      <c r="G15" s="2"/>
      <c r="H15" s="14"/>
    </row>
    <row r="16" spans="2:10" x14ac:dyDescent="0.35">
      <c r="B16" s="24" t="s">
        <v>24</v>
      </c>
      <c r="C16" s="3"/>
      <c r="D16" s="3"/>
      <c r="E16" s="3"/>
      <c r="F16" s="3"/>
      <c r="G16" s="3"/>
    </row>
  </sheetData>
  <mergeCells count="1">
    <mergeCell ref="B2:F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showGridLines="0" zoomScaleNormal="100" workbookViewId="0">
      <selection activeCell="J6" sqref="J6"/>
    </sheetView>
  </sheetViews>
  <sheetFormatPr baseColWidth="10" defaultRowHeight="15.5" x14ac:dyDescent="0.35"/>
  <cols>
    <col min="1" max="1" width="5.58203125" style="10" customWidth="1"/>
    <col min="2" max="2" width="4.33203125" style="10" customWidth="1"/>
    <col min="3" max="3" width="25.25" style="10" customWidth="1"/>
    <col min="4" max="4" width="9.25" style="10" bestFit="1" customWidth="1"/>
    <col min="5" max="6" width="9.58203125" style="10" customWidth="1"/>
    <col min="7" max="7" width="11" style="10" bestFit="1" customWidth="1"/>
    <col min="8" max="243" width="11" style="10"/>
    <col min="244" max="244" width="4" style="10" customWidth="1"/>
    <col min="245" max="245" width="4.33203125" style="10" customWidth="1"/>
    <col min="246" max="246" width="46.08203125" style="10" customWidth="1"/>
    <col min="247" max="248" width="14.33203125" style="10" customWidth="1"/>
    <col min="249" max="249" width="10.33203125" style="10" bestFit="1" customWidth="1"/>
    <col min="250" max="499" width="11" style="10"/>
    <col min="500" max="500" width="4" style="10" customWidth="1"/>
    <col min="501" max="501" width="4.33203125" style="10" customWidth="1"/>
    <col min="502" max="502" width="46.08203125" style="10" customWidth="1"/>
    <col min="503" max="504" width="14.33203125" style="10" customWidth="1"/>
    <col min="505" max="505" width="10.33203125" style="10" bestFit="1" customWidth="1"/>
    <col min="506" max="755" width="11" style="10"/>
    <col min="756" max="756" width="4" style="10" customWidth="1"/>
    <col min="757" max="757" width="4.33203125" style="10" customWidth="1"/>
    <col min="758" max="758" width="46.08203125" style="10" customWidth="1"/>
    <col min="759" max="760" width="14.33203125" style="10" customWidth="1"/>
    <col min="761" max="761" width="10.33203125" style="10" bestFit="1" customWidth="1"/>
    <col min="762" max="1011" width="11" style="10"/>
    <col min="1012" max="1012" width="4" style="10" customWidth="1"/>
    <col min="1013" max="1013" width="4.33203125" style="10" customWidth="1"/>
    <col min="1014" max="1014" width="46.08203125" style="10" customWidth="1"/>
    <col min="1015" max="1016" width="14.33203125" style="10" customWidth="1"/>
    <col min="1017" max="1017" width="10.33203125" style="10" bestFit="1" customWidth="1"/>
    <col min="1018" max="1267" width="11" style="10"/>
    <col min="1268" max="1268" width="4" style="10" customWidth="1"/>
    <col min="1269" max="1269" width="4.33203125" style="10" customWidth="1"/>
    <col min="1270" max="1270" width="46.08203125" style="10" customWidth="1"/>
    <col min="1271" max="1272" width="14.33203125" style="10" customWidth="1"/>
    <col min="1273" max="1273" width="10.33203125" style="10" bestFit="1" customWidth="1"/>
    <col min="1274" max="1523" width="11" style="10"/>
    <col min="1524" max="1524" width="4" style="10" customWidth="1"/>
    <col min="1525" max="1525" width="4.33203125" style="10" customWidth="1"/>
    <col min="1526" max="1526" width="46.08203125" style="10" customWidth="1"/>
    <col min="1527" max="1528" width="14.33203125" style="10" customWidth="1"/>
    <col min="1529" max="1529" width="10.33203125" style="10" bestFit="1" customWidth="1"/>
    <col min="1530" max="1779" width="11" style="10"/>
    <col min="1780" max="1780" width="4" style="10" customWidth="1"/>
    <col min="1781" max="1781" width="4.33203125" style="10" customWidth="1"/>
    <col min="1782" max="1782" width="46.08203125" style="10" customWidth="1"/>
    <col min="1783" max="1784" width="14.33203125" style="10" customWidth="1"/>
    <col min="1785" max="1785" width="10.33203125" style="10" bestFit="1" customWidth="1"/>
    <col min="1786" max="2035" width="11" style="10"/>
    <col min="2036" max="2036" width="4" style="10" customWidth="1"/>
    <col min="2037" max="2037" width="4.33203125" style="10" customWidth="1"/>
    <col min="2038" max="2038" width="46.08203125" style="10" customWidth="1"/>
    <col min="2039" max="2040" width="14.33203125" style="10" customWidth="1"/>
    <col min="2041" max="2041" width="10.33203125" style="10" bestFit="1" customWidth="1"/>
    <col min="2042" max="2291" width="11" style="10"/>
    <col min="2292" max="2292" width="4" style="10" customWidth="1"/>
    <col min="2293" max="2293" width="4.33203125" style="10" customWidth="1"/>
    <col min="2294" max="2294" width="46.08203125" style="10" customWidth="1"/>
    <col min="2295" max="2296" width="14.33203125" style="10" customWidth="1"/>
    <col min="2297" max="2297" width="10.33203125" style="10" bestFit="1" customWidth="1"/>
    <col min="2298" max="2547" width="11" style="10"/>
    <col min="2548" max="2548" width="4" style="10" customWidth="1"/>
    <col min="2549" max="2549" width="4.33203125" style="10" customWidth="1"/>
    <col min="2550" max="2550" width="46.08203125" style="10" customWidth="1"/>
    <col min="2551" max="2552" width="14.33203125" style="10" customWidth="1"/>
    <col min="2553" max="2553" width="10.33203125" style="10" bestFit="1" customWidth="1"/>
    <col min="2554" max="2803" width="11" style="10"/>
    <col min="2804" max="2804" width="4" style="10" customWidth="1"/>
    <col min="2805" max="2805" width="4.33203125" style="10" customWidth="1"/>
    <col min="2806" max="2806" width="46.08203125" style="10" customWidth="1"/>
    <col min="2807" max="2808" width="14.33203125" style="10" customWidth="1"/>
    <col min="2809" max="2809" width="10.33203125" style="10" bestFit="1" customWidth="1"/>
    <col min="2810" max="3059" width="11" style="10"/>
    <col min="3060" max="3060" width="4" style="10" customWidth="1"/>
    <col min="3061" max="3061" width="4.33203125" style="10" customWidth="1"/>
    <col min="3062" max="3062" width="46.08203125" style="10" customWidth="1"/>
    <col min="3063" max="3064" width="14.33203125" style="10" customWidth="1"/>
    <col min="3065" max="3065" width="10.33203125" style="10" bestFit="1" customWidth="1"/>
    <col min="3066" max="3315" width="11" style="10"/>
    <col min="3316" max="3316" width="4" style="10" customWidth="1"/>
    <col min="3317" max="3317" width="4.33203125" style="10" customWidth="1"/>
    <col min="3318" max="3318" width="46.08203125" style="10" customWidth="1"/>
    <col min="3319" max="3320" width="14.33203125" style="10" customWidth="1"/>
    <col min="3321" max="3321" width="10.33203125" style="10" bestFit="1" customWidth="1"/>
    <col min="3322" max="3571" width="11" style="10"/>
    <col min="3572" max="3572" width="4" style="10" customWidth="1"/>
    <col min="3573" max="3573" width="4.33203125" style="10" customWidth="1"/>
    <col min="3574" max="3574" width="46.08203125" style="10" customWidth="1"/>
    <col min="3575" max="3576" width="14.33203125" style="10" customWidth="1"/>
    <col min="3577" max="3577" width="10.33203125" style="10" bestFit="1" customWidth="1"/>
    <col min="3578" max="3827" width="11" style="10"/>
    <col min="3828" max="3828" width="4" style="10" customWidth="1"/>
    <col min="3829" max="3829" width="4.33203125" style="10" customWidth="1"/>
    <col min="3830" max="3830" width="46.08203125" style="10" customWidth="1"/>
    <col min="3831" max="3832" width="14.33203125" style="10" customWidth="1"/>
    <col min="3833" max="3833" width="10.33203125" style="10" bestFit="1" customWidth="1"/>
    <col min="3834" max="4083" width="11" style="10"/>
    <col min="4084" max="4084" width="4" style="10" customWidth="1"/>
    <col min="4085" max="4085" width="4.33203125" style="10" customWidth="1"/>
    <col min="4086" max="4086" width="46.08203125" style="10" customWidth="1"/>
    <col min="4087" max="4088" width="14.33203125" style="10" customWidth="1"/>
    <col min="4089" max="4089" width="10.33203125" style="10" bestFit="1" customWidth="1"/>
    <col min="4090" max="4339" width="11" style="10"/>
    <col min="4340" max="4340" width="4" style="10" customWidth="1"/>
    <col min="4341" max="4341" width="4.33203125" style="10" customWidth="1"/>
    <col min="4342" max="4342" width="46.08203125" style="10" customWidth="1"/>
    <col min="4343" max="4344" width="14.33203125" style="10" customWidth="1"/>
    <col min="4345" max="4345" width="10.33203125" style="10" bestFit="1" customWidth="1"/>
    <col min="4346" max="4595" width="11" style="10"/>
    <col min="4596" max="4596" width="4" style="10" customWidth="1"/>
    <col min="4597" max="4597" width="4.33203125" style="10" customWidth="1"/>
    <col min="4598" max="4598" width="46.08203125" style="10" customWidth="1"/>
    <col min="4599" max="4600" width="14.33203125" style="10" customWidth="1"/>
    <col min="4601" max="4601" width="10.33203125" style="10" bestFit="1" customWidth="1"/>
    <col min="4602" max="4851" width="11" style="10"/>
    <col min="4852" max="4852" width="4" style="10" customWidth="1"/>
    <col min="4853" max="4853" width="4.33203125" style="10" customWidth="1"/>
    <col min="4854" max="4854" width="46.08203125" style="10" customWidth="1"/>
    <col min="4855" max="4856" width="14.33203125" style="10" customWidth="1"/>
    <col min="4857" max="4857" width="10.33203125" style="10" bestFit="1" customWidth="1"/>
    <col min="4858" max="5107" width="11" style="10"/>
    <col min="5108" max="5108" width="4" style="10" customWidth="1"/>
    <col min="5109" max="5109" width="4.33203125" style="10" customWidth="1"/>
    <col min="5110" max="5110" width="46.08203125" style="10" customWidth="1"/>
    <col min="5111" max="5112" width="14.33203125" style="10" customWidth="1"/>
    <col min="5113" max="5113" width="10.33203125" style="10" bestFit="1" customWidth="1"/>
    <col min="5114" max="5363" width="11" style="10"/>
    <col min="5364" max="5364" width="4" style="10" customWidth="1"/>
    <col min="5365" max="5365" width="4.33203125" style="10" customWidth="1"/>
    <col min="5366" max="5366" width="46.08203125" style="10" customWidth="1"/>
    <col min="5367" max="5368" width="14.33203125" style="10" customWidth="1"/>
    <col min="5369" max="5369" width="10.33203125" style="10" bestFit="1" customWidth="1"/>
    <col min="5370" max="5619" width="11" style="10"/>
    <col min="5620" max="5620" width="4" style="10" customWidth="1"/>
    <col min="5621" max="5621" width="4.33203125" style="10" customWidth="1"/>
    <col min="5622" max="5622" width="46.08203125" style="10" customWidth="1"/>
    <col min="5623" max="5624" width="14.33203125" style="10" customWidth="1"/>
    <col min="5625" max="5625" width="10.33203125" style="10" bestFit="1" customWidth="1"/>
    <col min="5626" max="5875" width="11" style="10"/>
    <col min="5876" max="5876" width="4" style="10" customWidth="1"/>
    <col min="5877" max="5877" width="4.33203125" style="10" customWidth="1"/>
    <col min="5878" max="5878" width="46.08203125" style="10" customWidth="1"/>
    <col min="5879" max="5880" width="14.33203125" style="10" customWidth="1"/>
    <col min="5881" max="5881" width="10.33203125" style="10" bestFit="1" customWidth="1"/>
    <col min="5882" max="6131" width="11" style="10"/>
    <col min="6132" max="6132" width="4" style="10" customWidth="1"/>
    <col min="6133" max="6133" width="4.33203125" style="10" customWidth="1"/>
    <col min="6134" max="6134" width="46.08203125" style="10" customWidth="1"/>
    <col min="6135" max="6136" width="14.33203125" style="10" customWidth="1"/>
    <col min="6137" max="6137" width="10.33203125" style="10" bestFit="1" customWidth="1"/>
    <col min="6138" max="6387" width="11" style="10"/>
    <col min="6388" max="6388" width="4" style="10" customWidth="1"/>
    <col min="6389" max="6389" width="4.33203125" style="10" customWidth="1"/>
    <col min="6390" max="6390" width="46.08203125" style="10" customWidth="1"/>
    <col min="6391" max="6392" width="14.33203125" style="10" customWidth="1"/>
    <col min="6393" max="6393" width="10.33203125" style="10" bestFit="1" customWidth="1"/>
    <col min="6394" max="6643" width="11" style="10"/>
    <col min="6644" max="6644" width="4" style="10" customWidth="1"/>
    <col min="6645" max="6645" width="4.33203125" style="10" customWidth="1"/>
    <col min="6646" max="6646" width="46.08203125" style="10" customWidth="1"/>
    <col min="6647" max="6648" width="14.33203125" style="10" customWidth="1"/>
    <col min="6649" max="6649" width="10.33203125" style="10" bestFit="1" customWidth="1"/>
    <col min="6650" max="6899" width="11" style="10"/>
    <col min="6900" max="6900" width="4" style="10" customWidth="1"/>
    <col min="6901" max="6901" width="4.33203125" style="10" customWidth="1"/>
    <col min="6902" max="6902" width="46.08203125" style="10" customWidth="1"/>
    <col min="6903" max="6904" width="14.33203125" style="10" customWidth="1"/>
    <col min="6905" max="6905" width="10.33203125" style="10" bestFit="1" customWidth="1"/>
    <col min="6906" max="7155" width="11" style="10"/>
    <col min="7156" max="7156" width="4" style="10" customWidth="1"/>
    <col min="7157" max="7157" width="4.33203125" style="10" customWidth="1"/>
    <col min="7158" max="7158" width="46.08203125" style="10" customWidth="1"/>
    <col min="7159" max="7160" width="14.33203125" style="10" customWidth="1"/>
    <col min="7161" max="7161" width="10.33203125" style="10" bestFit="1" customWidth="1"/>
    <col min="7162" max="7411" width="11" style="10"/>
    <col min="7412" max="7412" width="4" style="10" customWidth="1"/>
    <col min="7413" max="7413" width="4.33203125" style="10" customWidth="1"/>
    <col min="7414" max="7414" width="46.08203125" style="10" customWidth="1"/>
    <col min="7415" max="7416" width="14.33203125" style="10" customWidth="1"/>
    <col min="7417" max="7417" width="10.33203125" style="10" bestFit="1" customWidth="1"/>
    <col min="7418" max="7667" width="11" style="10"/>
    <col min="7668" max="7668" width="4" style="10" customWidth="1"/>
    <col min="7669" max="7669" width="4.33203125" style="10" customWidth="1"/>
    <col min="7670" max="7670" width="46.08203125" style="10" customWidth="1"/>
    <col min="7671" max="7672" width="14.33203125" style="10" customWidth="1"/>
    <col min="7673" max="7673" width="10.33203125" style="10" bestFit="1" customWidth="1"/>
    <col min="7674" max="7923" width="11" style="10"/>
    <col min="7924" max="7924" width="4" style="10" customWidth="1"/>
    <col min="7925" max="7925" width="4.33203125" style="10" customWidth="1"/>
    <col min="7926" max="7926" width="46.08203125" style="10" customWidth="1"/>
    <col min="7927" max="7928" width="14.33203125" style="10" customWidth="1"/>
    <col min="7929" max="7929" width="10.33203125" style="10" bestFit="1" customWidth="1"/>
    <col min="7930" max="8179" width="11" style="10"/>
    <col min="8180" max="8180" width="4" style="10" customWidth="1"/>
    <col min="8181" max="8181" width="4.33203125" style="10" customWidth="1"/>
    <col min="8182" max="8182" width="46.08203125" style="10" customWidth="1"/>
    <col min="8183" max="8184" width="14.33203125" style="10" customWidth="1"/>
    <col min="8185" max="8185" width="10.33203125" style="10" bestFit="1" customWidth="1"/>
    <col min="8186" max="8435" width="11" style="10"/>
    <col min="8436" max="8436" width="4" style="10" customWidth="1"/>
    <col min="8437" max="8437" width="4.33203125" style="10" customWidth="1"/>
    <col min="8438" max="8438" width="46.08203125" style="10" customWidth="1"/>
    <col min="8439" max="8440" width="14.33203125" style="10" customWidth="1"/>
    <col min="8441" max="8441" width="10.33203125" style="10" bestFit="1" customWidth="1"/>
    <col min="8442" max="8691" width="11" style="10"/>
    <col min="8692" max="8692" width="4" style="10" customWidth="1"/>
    <col min="8693" max="8693" width="4.33203125" style="10" customWidth="1"/>
    <col min="8694" max="8694" width="46.08203125" style="10" customWidth="1"/>
    <col min="8695" max="8696" width="14.33203125" style="10" customWidth="1"/>
    <col min="8697" max="8697" width="10.33203125" style="10" bestFit="1" customWidth="1"/>
    <col min="8698" max="8947" width="11" style="10"/>
    <col min="8948" max="8948" width="4" style="10" customWidth="1"/>
    <col min="8949" max="8949" width="4.33203125" style="10" customWidth="1"/>
    <col min="8950" max="8950" width="46.08203125" style="10" customWidth="1"/>
    <col min="8951" max="8952" width="14.33203125" style="10" customWidth="1"/>
    <col min="8953" max="8953" width="10.33203125" style="10" bestFit="1" customWidth="1"/>
    <col min="8954" max="9203" width="11" style="10"/>
    <col min="9204" max="9204" width="4" style="10" customWidth="1"/>
    <col min="9205" max="9205" width="4.33203125" style="10" customWidth="1"/>
    <col min="9206" max="9206" width="46.08203125" style="10" customWidth="1"/>
    <col min="9207" max="9208" width="14.33203125" style="10" customWidth="1"/>
    <col min="9209" max="9209" width="10.33203125" style="10" bestFit="1" customWidth="1"/>
    <col min="9210" max="9459" width="11" style="10"/>
    <col min="9460" max="9460" width="4" style="10" customWidth="1"/>
    <col min="9461" max="9461" width="4.33203125" style="10" customWidth="1"/>
    <col min="9462" max="9462" width="46.08203125" style="10" customWidth="1"/>
    <col min="9463" max="9464" width="14.33203125" style="10" customWidth="1"/>
    <col min="9465" max="9465" width="10.33203125" style="10" bestFit="1" customWidth="1"/>
    <col min="9466" max="9715" width="11" style="10"/>
    <col min="9716" max="9716" width="4" style="10" customWidth="1"/>
    <col min="9717" max="9717" width="4.33203125" style="10" customWidth="1"/>
    <col min="9718" max="9718" width="46.08203125" style="10" customWidth="1"/>
    <col min="9719" max="9720" width="14.33203125" style="10" customWidth="1"/>
    <col min="9721" max="9721" width="10.33203125" style="10" bestFit="1" customWidth="1"/>
    <col min="9722" max="9971" width="11" style="10"/>
    <col min="9972" max="9972" width="4" style="10" customWidth="1"/>
    <col min="9973" max="9973" width="4.33203125" style="10" customWidth="1"/>
    <col min="9974" max="9974" width="46.08203125" style="10" customWidth="1"/>
    <col min="9975" max="9976" width="14.33203125" style="10" customWidth="1"/>
    <col min="9977" max="9977" width="10.33203125" style="10" bestFit="1" customWidth="1"/>
    <col min="9978" max="10227" width="11" style="10"/>
    <col min="10228" max="10228" width="4" style="10" customWidth="1"/>
    <col min="10229" max="10229" width="4.33203125" style="10" customWidth="1"/>
    <col min="10230" max="10230" width="46.08203125" style="10" customWidth="1"/>
    <col min="10231" max="10232" width="14.33203125" style="10" customWidth="1"/>
    <col min="10233" max="10233" width="10.33203125" style="10" bestFit="1" customWidth="1"/>
    <col min="10234" max="10483" width="11" style="10"/>
    <col min="10484" max="10484" width="4" style="10" customWidth="1"/>
    <col min="10485" max="10485" width="4.33203125" style="10" customWidth="1"/>
    <col min="10486" max="10486" width="46.08203125" style="10" customWidth="1"/>
    <col min="10487" max="10488" width="14.33203125" style="10" customWidth="1"/>
    <col min="10489" max="10489" width="10.33203125" style="10" bestFit="1" customWidth="1"/>
    <col min="10490" max="10739" width="11" style="10"/>
    <col min="10740" max="10740" width="4" style="10" customWidth="1"/>
    <col min="10741" max="10741" width="4.33203125" style="10" customWidth="1"/>
    <col min="10742" max="10742" width="46.08203125" style="10" customWidth="1"/>
    <col min="10743" max="10744" width="14.33203125" style="10" customWidth="1"/>
    <col min="10745" max="10745" width="10.33203125" style="10" bestFit="1" customWidth="1"/>
    <col min="10746" max="10995" width="11" style="10"/>
    <col min="10996" max="10996" width="4" style="10" customWidth="1"/>
    <col min="10997" max="10997" width="4.33203125" style="10" customWidth="1"/>
    <col min="10998" max="10998" width="46.08203125" style="10" customWidth="1"/>
    <col min="10999" max="11000" width="14.33203125" style="10" customWidth="1"/>
    <col min="11001" max="11001" width="10.33203125" style="10" bestFit="1" customWidth="1"/>
    <col min="11002" max="11251" width="11" style="10"/>
    <col min="11252" max="11252" width="4" style="10" customWidth="1"/>
    <col min="11253" max="11253" width="4.33203125" style="10" customWidth="1"/>
    <col min="11254" max="11254" width="46.08203125" style="10" customWidth="1"/>
    <col min="11255" max="11256" width="14.33203125" style="10" customWidth="1"/>
    <col min="11257" max="11257" width="10.33203125" style="10" bestFit="1" customWidth="1"/>
    <col min="11258" max="11507" width="11" style="10"/>
    <col min="11508" max="11508" width="4" style="10" customWidth="1"/>
    <col min="11509" max="11509" width="4.33203125" style="10" customWidth="1"/>
    <col min="11510" max="11510" width="46.08203125" style="10" customWidth="1"/>
    <col min="11511" max="11512" width="14.33203125" style="10" customWidth="1"/>
    <col min="11513" max="11513" width="10.33203125" style="10" bestFit="1" customWidth="1"/>
    <col min="11514" max="11763" width="11" style="10"/>
    <col min="11764" max="11764" width="4" style="10" customWidth="1"/>
    <col min="11765" max="11765" width="4.33203125" style="10" customWidth="1"/>
    <col min="11766" max="11766" width="46.08203125" style="10" customWidth="1"/>
    <col min="11767" max="11768" width="14.33203125" style="10" customWidth="1"/>
    <col min="11769" max="11769" width="10.33203125" style="10" bestFit="1" customWidth="1"/>
    <col min="11770" max="12019" width="11" style="10"/>
    <col min="12020" max="12020" width="4" style="10" customWidth="1"/>
    <col min="12021" max="12021" width="4.33203125" style="10" customWidth="1"/>
    <col min="12022" max="12022" width="46.08203125" style="10" customWidth="1"/>
    <col min="12023" max="12024" width="14.33203125" style="10" customWidth="1"/>
    <col min="12025" max="12025" width="10.33203125" style="10" bestFit="1" customWidth="1"/>
    <col min="12026" max="12275" width="11" style="10"/>
    <col min="12276" max="12276" width="4" style="10" customWidth="1"/>
    <col min="12277" max="12277" width="4.33203125" style="10" customWidth="1"/>
    <col min="12278" max="12278" width="46.08203125" style="10" customWidth="1"/>
    <col min="12279" max="12280" width="14.33203125" style="10" customWidth="1"/>
    <col min="12281" max="12281" width="10.33203125" style="10" bestFit="1" customWidth="1"/>
    <col min="12282" max="12531" width="11" style="10"/>
    <col min="12532" max="12532" width="4" style="10" customWidth="1"/>
    <col min="12533" max="12533" width="4.33203125" style="10" customWidth="1"/>
    <col min="12534" max="12534" width="46.08203125" style="10" customWidth="1"/>
    <col min="12535" max="12536" width="14.33203125" style="10" customWidth="1"/>
    <col min="12537" max="12537" width="10.33203125" style="10" bestFit="1" customWidth="1"/>
    <col min="12538" max="12787" width="11" style="10"/>
    <col min="12788" max="12788" width="4" style="10" customWidth="1"/>
    <col min="12789" max="12789" width="4.33203125" style="10" customWidth="1"/>
    <col min="12790" max="12790" width="46.08203125" style="10" customWidth="1"/>
    <col min="12791" max="12792" width="14.33203125" style="10" customWidth="1"/>
    <col min="12793" max="12793" width="10.33203125" style="10" bestFit="1" customWidth="1"/>
    <col min="12794" max="13043" width="11" style="10"/>
    <col min="13044" max="13044" width="4" style="10" customWidth="1"/>
    <col min="13045" max="13045" width="4.33203125" style="10" customWidth="1"/>
    <col min="13046" max="13046" width="46.08203125" style="10" customWidth="1"/>
    <col min="13047" max="13048" width="14.33203125" style="10" customWidth="1"/>
    <col min="13049" max="13049" width="10.33203125" style="10" bestFit="1" customWidth="1"/>
    <col min="13050" max="13299" width="11" style="10"/>
    <col min="13300" max="13300" width="4" style="10" customWidth="1"/>
    <col min="13301" max="13301" width="4.33203125" style="10" customWidth="1"/>
    <col min="13302" max="13302" width="46.08203125" style="10" customWidth="1"/>
    <col min="13303" max="13304" width="14.33203125" style="10" customWidth="1"/>
    <col min="13305" max="13305" width="10.33203125" style="10" bestFit="1" customWidth="1"/>
    <col min="13306" max="13555" width="11" style="10"/>
    <col min="13556" max="13556" width="4" style="10" customWidth="1"/>
    <col min="13557" max="13557" width="4.33203125" style="10" customWidth="1"/>
    <col min="13558" max="13558" width="46.08203125" style="10" customWidth="1"/>
    <col min="13559" max="13560" width="14.33203125" style="10" customWidth="1"/>
    <col min="13561" max="13561" width="10.33203125" style="10" bestFit="1" customWidth="1"/>
    <col min="13562" max="13811" width="11" style="10"/>
    <col min="13812" max="13812" width="4" style="10" customWidth="1"/>
    <col min="13813" max="13813" width="4.33203125" style="10" customWidth="1"/>
    <col min="13814" max="13814" width="46.08203125" style="10" customWidth="1"/>
    <col min="13815" max="13816" width="14.33203125" style="10" customWidth="1"/>
    <col min="13817" max="13817" width="10.33203125" style="10" bestFit="1" customWidth="1"/>
    <col min="13818" max="14067" width="11" style="10"/>
    <col min="14068" max="14068" width="4" style="10" customWidth="1"/>
    <col min="14069" max="14069" width="4.33203125" style="10" customWidth="1"/>
    <col min="14070" max="14070" width="46.08203125" style="10" customWidth="1"/>
    <col min="14071" max="14072" width="14.33203125" style="10" customWidth="1"/>
    <col min="14073" max="14073" width="10.33203125" style="10" bestFit="1" customWidth="1"/>
    <col min="14074" max="14323" width="11" style="10"/>
    <col min="14324" max="14324" width="4" style="10" customWidth="1"/>
    <col min="14325" max="14325" width="4.33203125" style="10" customWidth="1"/>
    <col min="14326" max="14326" width="46.08203125" style="10" customWidth="1"/>
    <col min="14327" max="14328" width="14.33203125" style="10" customWidth="1"/>
    <col min="14329" max="14329" width="10.33203125" style="10" bestFit="1" customWidth="1"/>
    <col min="14330" max="14579" width="11" style="10"/>
    <col min="14580" max="14580" width="4" style="10" customWidth="1"/>
    <col min="14581" max="14581" width="4.33203125" style="10" customWidth="1"/>
    <col min="14582" max="14582" width="46.08203125" style="10" customWidth="1"/>
    <col min="14583" max="14584" width="14.33203125" style="10" customWidth="1"/>
    <col min="14585" max="14585" width="10.33203125" style="10" bestFit="1" customWidth="1"/>
    <col min="14586" max="14835" width="11" style="10"/>
    <col min="14836" max="14836" width="4" style="10" customWidth="1"/>
    <col min="14837" max="14837" width="4.33203125" style="10" customWidth="1"/>
    <col min="14838" max="14838" width="46.08203125" style="10" customWidth="1"/>
    <col min="14839" max="14840" width="14.33203125" style="10" customWidth="1"/>
    <col min="14841" max="14841" width="10.33203125" style="10" bestFit="1" customWidth="1"/>
    <col min="14842" max="15091" width="11" style="10"/>
    <col min="15092" max="15092" width="4" style="10" customWidth="1"/>
    <col min="15093" max="15093" width="4.33203125" style="10" customWidth="1"/>
    <col min="15094" max="15094" width="46.08203125" style="10" customWidth="1"/>
    <col min="15095" max="15096" width="14.33203125" style="10" customWidth="1"/>
    <col min="15097" max="15097" width="10.33203125" style="10" bestFit="1" customWidth="1"/>
    <col min="15098" max="15347" width="11" style="10"/>
    <col min="15348" max="15348" width="4" style="10" customWidth="1"/>
    <col min="15349" max="15349" width="4.33203125" style="10" customWidth="1"/>
    <col min="15350" max="15350" width="46.08203125" style="10" customWidth="1"/>
    <col min="15351" max="15352" width="14.33203125" style="10" customWidth="1"/>
    <col min="15353" max="15353" width="10.33203125" style="10" bestFit="1" customWidth="1"/>
    <col min="15354" max="15603" width="11" style="10"/>
    <col min="15604" max="15604" width="4" style="10" customWidth="1"/>
    <col min="15605" max="15605" width="4.33203125" style="10" customWidth="1"/>
    <col min="15606" max="15606" width="46.08203125" style="10" customWidth="1"/>
    <col min="15607" max="15608" width="14.33203125" style="10" customWidth="1"/>
    <col min="15609" max="15609" width="10.33203125" style="10" bestFit="1" customWidth="1"/>
    <col min="15610" max="15859" width="11" style="10"/>
    <col min="15860" max="15860" width="4" style="10" customWidth="1"/>
    <col min="15861" max="15861" width="4.33203125" style="10" customWidth="1"/>
    <col min="15862" max="15862" width="46.08203125" style="10" customWidth="1"/>
    <col min="15863" max="15864" width="14.33203125" style="10" customWidth="1"/>
    <col min="15865" max="15865" width="10.33203125" style="10" bestFit="1" customWidth="1"/>
    <col min="15866" max="16115" width="11" style="10"/>
    <col min="16116" max="16116" width="4" style="10" customWidth="1"/>
    <col min="16117" max="16117" width="4.33203125" style="10" customWidth="1"/>
    <col min="16118" max="16118" width="46.08203125" style="10" customWidth="1"/>
    <col min="16119" max="16120" width="14.33203125" style="10" customWidth="1"/>
    <col min="16121" max="16121" width="10.33203125" style="10" bestFit="1" customWidth="1"/>
    <col min="16122" max="16371" width="11" style="10"/>
    <col min="16372" max="16384" width="11" style="10" customWidth="1"/>
  </cols>
  <sheetData>
    <row r="1" spans="2:8" ht="25" customHeight="1" x14ac:dyDescent="0.35"/>
    <row r="2" spans="2:8" ht="25" customHeight="1" x14ac:dyDescent="0.35">
      <c r="B2" s="97" t="s">
        <v>26</v>
      </c>
      <c r="C2" s="97"/>
      <c r="D2" s="97"/>
      <c r="E2" s="97"/>
      <c r="F2" s="97"/>
      <c r="G2" s="97"/>
      <c r="H2" s="29"/>
    </row>
    <row r="3" spans="2:8" x14ac:dyDescent="0.35">
      <c r="B3" s="29"/>
      <c r="C3" s="29"/>
      <c r="D3" s="29"/>
      <c r="E3" s="29"/>
      <c r="F3" s="29"/>
      <c r="G3" s="29"/>
      <c r="H3" s="29"/>
    </row>
    <row r="4" spans="2:8" x14ac:dyDescent="0.35">
      <c r="B4" s="101" t="s">
        <v>32</v>
      </c>
      <c r="C4" s="101"/>
      <c r="D4" s="29"/>
      <c r="E4" s="29"/>
      <c r="F4" s="29"/>
      <c r="G4" s="29"/>
      <c r="H4" s="29"/>
    </row>
    <row r="5" spans="2:8" x14ac:dyDescent="0.35">
      <c r="B5" s="104"/>
      <c r="C5" s="104"/>
      <c r="D5" s="29"/>
      <c r="E5" s="29"/>
      <c r="F5" s="29"/>
      <c r="G5" s="29"/>
      <c r="H5" s="29"/>
    </row>
    <row r="6" spans="2:8" s="66" customFormat="1" ht="30" x14ac:dyDescent="0.35">
      <c r="B6" s="103"/>
      <c r="C6" s="103"/>
      <c r="D6" s="64">
        <v>44469</v>
      </c>
      <c r="E6" s="64">
        <v>44196</v>
      </c>
      <c r="F6" s="33" t="s">
        <v>19</v>
      </c>
      <c r="G6" s="33" t="s">
        <v>31</v>
      </c>
      <c r="H6" s="65"/>
    </row>
    <row r="7" spans="2:8" s="1" customFormat="1" ht="15" x14ac:dyDescent="0.3">
      <c r="B7" s="105"/>
      <c r="C7" s="105"/>
      <c r="D7" s="28"/>
      <c r="E7" s="28"/>
      <c r="F7" s="30"/>
      <c r="G7" s="30"/>
      <c r="H7" s="9"/>
    </row>
    <row r="8" spans="2:8" s="1" customFormat="1" ht="15" x14ac:dyDescent="0.3">
      <c r="B8" s="98" t="s">
        <v>8</v>
      </c>
      <c r="C8" s="98"/>
      <c r="D8" s="83">
        <v>358445</v>
      </c>
      <c r="E8" s="83">
        <v>356562</v>
      </c>
      <c r="F8" s="84">
        <f t="shared" ref="F8:F20" si="0">((D8-E8)/E8)*100</f>
        <v>0.52809890005104299</v>
      </c>
      <c r="G8" s="83">
        <f>D8-E8</f>
        <v>1883</v>
      </c>
      <c r="H8" s="9"/>
    </row>
    <row r="9" spans="2:8" x14ac:dyDescent="0.35">
      <c r="B9" s="85" t="s">
        <v>9</v>
      </c>
      <c r="C9" s="85"/>
      <c r="D9" s="86">
        <f>D10+D11</f>
        <v>35514</v>
      </c>
      <c r="E9" s="86">
        <f>E10+E11</f>
        <v>29839</v>
      </c>
      <c r="F9" s="87">
        <f t="shared" si="0"/>
        <v>19.018733871778544</v>
      </c>
      <c r="G9" s="86">
        <f>D9-E9</f>
        <v>5675</v>
      </c>
      <c r="H9" s="29"/>
    </row>
    <row r="10" spans="2:8" x14ac:dyDescent="0.35">
      <c r="B10" s="77"/>
      <c r="C10" s="76" t="s">
        <v>50</v>
      </c>
      <c r="D10" s="79">
        <v>199672</v>
      </c>
      <c r="E10" s="79">
        <v>148609</v>
      </c>
      <c r="F10" s="81">
        <f t="shared" si="0"/>
        <v>34.360637646441333</v>
      </c>
      <c r="G10" s="82">
        <f t="shared" ref="G10:G11" si="1">D10-E10</f>
        <v>51063</v>
      </c>
      <c r="H10" s="71"/>
    </row>
    <row r="11" spans="2:8" x14ac:dyDescent="0.35">
      <c r="B11" s="77"/>
      <c r="C11" s="80" t="s">
        <v>51</v>
      </c>
      <c r="D11" s="78">
        <v>-164158</v>
      </c>
      <c r="E11" s="78">
        <v>-118770</v>
      </c>
      <c r="F11" s="81">
        <f t="shared" si="0"/>
        <v>38.215037467373911</v>
      </c>
      <c r="G11" s="82">
        <f t="shared" si="1"/>
        <v>-45388</v>
      </c>
      <c r="H11" s="71"/>
    </row>
    <row r="12" spans="2:8" x14ac:dyDescent="0.35">
      <c r="B12" s="104"/>
      <c r="C12" s="104"/>
      <c r="D12" s="50"/>
      <c r="E12" s="50"/>
      <c r="F12" s="55"/>
      <c r="G12" s="50"/>
      <c r="H12" s="29"/>
    </row>
    <row r="13" spans="2:8" s="1" customFormat="1" ht="17.5" x14ac:dyDescent="0.35">
      <c r="B13" s="99" t="s">
        <v>10</v>
      </c>
      <c r="C13" s="99"/>
      <c r="D13" s="51">
        <v>393959</v>
      </c>
      <c r="E13" s="51">
        <v>386401</v>
      </c>
      <c r="F13" s="56">
        <f t="shared" si="0"/>
        <v>1.9559990786773327</v>
      </c>
      <c r="G13" s="51">
        <f>D13-E13</f>
        <v>7558</v>
      </c>
      <c r="H13" s="9"/>
    </row>
    <row r="14" spans="2:8" s="1" customFormat="1" ht="15" x14ac:dyDescent="0.3">
      <c r="B14" s="105"/>
      <c r="C14" s="105"/>
      <c r="D14" s="52"/>
      <c r="E14" s="52"/>
      <c r="F14" s="57"/>
      <c r="G14" s="52"/>
      <c r="H14" s="9"/>
    </row>
    <row r="15" spans="2:8" s="1" customFormat="1" ht="15" x14ac:dyDescent="0.3">
      <c r="B15" s="105"/>
      <c r="C15" s="105"/>
      <c r="D15" s="52"/>
      <c r="E15" s="52"/>
      <c r="F15" s="57"/>
      <c r="G15" s="52"/>
      <c r="H15" s="9"/>
    </row>
    <row r="16" spans="2:8" x14ac:dyDescent="0.35">
      <c r="B16" s="100" t="s">
        <v>27</v>
      </c>
      <c r="C16" s="100"/>
      <c r="D16" s="86">
        <v>304227</v>
      </c>
      <c r="E16" s="86">
        <v>284215</v>
      </c>
      <c r="F16" s="87">
        <f t="shared" si="0"/>
        <v>7.0411484263673625</v>
      </c>
      <c r="G16" s="86">
        <f>D16-E16</f>
        <v>20012</v>
      </c>
      <c r="H16" s="29"/>
    </row>
    <row r="17" spans="2:8" x14ac:dyDescent="0.35">
      <c r="B17" s="100" t="s">
        <v>28</v>
      </c>
      <c r="C17" s="100"/>
      <c r="D17" s="86">
        <v>72709</v>
      </c>
      <c r="E17" s="86">
        <v>84832</v>
      </c>
      <c r="F17" s="87">
        <f t="shared" si="0"/>
        <v>-14.290597887589589</v>
      </c>
      <c r="G17" s="86">
        <f>D17-E17</f>
        <v>-12123</v>
      </c>
      <c r="H17" s="29"/>
    </row>
    <row r="18" spans="2:8" x14ac:dyDescent="0.35">
      <c r="B18" s="100" t="s">
        <v>11</v>
      </c>
      <c r="C18" s="100"/>
      <c r="D18" s="86">
        <v>17023</v>
      </c>
      <c r="E18" s="86">
        <v>17354</v>
      </c>
      <c r="F18" s="87">
        <f t="shared" si="0"/>
        <v>-1.907341246974761</v>
      </c>
      <c r="G18" s="86">
        <f>D18-E18</f>
        <v>-331</v>
      </c>
      <c r="H18" s="29"/>
    </row>
    <row r="19" spans="2:8" x14ac:dyDescent="0.35">
      <c r="B19" s="105"/>
      <c r="C19" s="105"/>
      <c r="D19" s="52"/>
      <c r="E19" s="52"/>
      <c r="F19" s="57"/>
      <c r="G19" s="52"/>
      <c r="H19" s="29"/>
    </row>
    <row r="20" spans="2:8" s="1" customFormat="1" ht="17.5" x14ac:dyDescent="0.35">
      <c r="B20" s="107" t="s">
        <v>12</v>
      </c>
      <c r="C20" s="107"/>
      <c r="D20" s="51">
        <f>SUM(D16+D17+D18)</f>
        <v>393959</v>
      </c>
      <c r="E20" s="51">
        <f>SUM(E16+E17+E18)</f>
        <v>386401</v>
      </c>
      <c r="F20" s="56">
        <f t="shared" si="0"/>
        <v>1.9559990786773327</v>
      </c>
      <c r="G20" s="51">
        <f>D20-E20</f>
        <v>7558</v>
      </c>
      <c r="H20" s="9"/>
    </row>
    <row r="21" spans="2:8" x14ac:dyDescent="0.35">
      <c r="B21" s="106"/>
      <c r="C21" s="106"/>
      <c r="D21" s="50"/>
      <c r="E21" s="50"/>
      <c r="F21" s="55"/>
      <c r="G21" s="50"/>
      <c r="H21" s="29"/>
    </row>
    <row r="22" spans="2:8" x14ac:dyDescent="0.35">
      <c r="B22" s="102"/>
      <c r="C22" s="102"/>
      <c r="D22" s="53"/>
      <c r="E22" s="53"/>
      <c r="F22" s="58"/>
      <c r="G22" s="53"/>
      <c r="H22" s="29"/>
    </row>
    <row r="23" spans="2:8" x14ac:dyDescent="0.35">
      <c r="B23" s="31" t="s">
        <v>33</v>
      </c>
      <c r="C23" s="31"/>
      <c r="D23" s="59">
        <f>D17/D16</f>
        <v>0.23899588136490188</v>
      </c>
      <c r="E23" s="59">
        <f>E17/E16</f>
        <v>0.29847826469398164</v>
      </c>
      <c r="F23" s="54">
        <f t="shared" ref="F23" si="2">((D23-E23)/E23)*100</f>
        <v>-19.928547691760663</v>
      </c>
      <c r="G23" s="32">
        <f>D23-E23</f>
        <v>-5.9482383329079763E-2</v>
      </c>
      <c r="H23" s="29" t="s">
        <v>34</v>
      </c>
    </row>
    <row r="24" spans="2:8" x14ac:dyDescent="0.35">
      <c r="B24" s="102"/>
      <c r="C24" s="102"/>
      <c r="D24" s="53"/>
      <c r="E24" s="53"/>
      <c r="F24" s="27"/>
      <c r="G24" s="27"/>
      <c r="H24" s="29"/>
    </row>
    <row r="25" spans="2:8" x14ac:dyDescent="0.35">
      <c r="B25" s="69" t="s">
        <v>40</v>
      </c>
      <c r="C25" s="69"/>
      <c r="D25" s="67">
        <f>72709/((50507-36952)+61272)</f>
        <v>0.97169470912905764</v>
      </c>
      <c r="E25" s="67">
        <f>84832/(50507)</f>
        <v>1.6796087671015898</v>
      </c>
      <c r="F25" s="67">
        <f>((D25-E25)/E25)*100</f>
        <v>-42.14755673097261</v>
      </c>
      <c r="G25" s="67">
        <f>D25-E25</f>
        <v>-0.70791405797253215</v>
      </c>
      <c r="H25" s="68" t="s">
        <v>34</v>
      </c>
    </row>
    <row r="26" spans="2:8" x14ac:dyDescent="0.35">
      <c r="B26" s="29"/>
      <c r="C26" s="29"/>
      <c r="D26" s="27"/>
      <c r="E26" s="27"/>
      <c r="F26" s="29"/>
      <c r="G26" s="29"/>
      <c r="H26" s="29"/>
    </row>
    <row r="27" spans="2:8" x14ac:dyDescent="0.35">
      <c r="B27" s="101" t="s">
        <v>41</v>
      </c>
      <c r="C27" s="101"/>
      <c r="D27" s="27"/>
      <c r="E27" s="27"/>
      <c r="F27" s="29"/>
      <c r="G27" s="29"/>
      <c r="H27" s="29"/>
    </row>
    <row r="28" spans="2:8" x14ac:dyDescent="0.35">
      <c r="B28" s="101" t="s">
        <v>35</v>
      </c>
      <c r="C28" s="101"/>
      <c r="F28" s="27"/>
      <c r="G28" s="29"/>
      <c r="H28" s="29"/>
    </row>
    <row r="29" spans="2:8" x14ac:dyDescent="0.35">
      <c r="B29" s="29"/>
      <c r="C29" s="29"/>
      <c r="D29" s="27"/>
      <c r="E29" s="27"/>
      <c r="F29" s="29"/>
      <c r="G29" s="29"/>
      <c r="H29" s="29"/>
    </row>
    <row r="30" spans="2:8" x14ac:dyDescent="0.35">
      <c r="F30" s="27"/>
      <c r="G30" s="29"/>
    </row>
  </sheetData>
  <mergeCells count="20">
    <mergeCell ref="B28:C28"/>
    <mergeCell ref="B24:C24"/>
    <mergeCell ref="B27:C27"/>
    <mergeCell ref="B6:C6"/>
    <mergeCell ref="B4:C4"/>
    <mergeCell ref="B5:C5"/>
    <mergeCell ref="B7:C7"/>
    <mergeCell ref="B21:C21"/>
    <mergeCell ref="B22:C22"/>
    <mergeCell ref="B18:C18"/>
    <mergeCell ref="B20:C20"/>
    <mergeCell ref="B12:C12"/>
    <mergeCell ref="B14:C14"/>
    <mergeCell ref="B15:C15"/>
    <mergeCell ref="B19:C19"/>
    <mergeCell ref="B2:G2"/>
    <mergeCell ref="B8:C8"/>
    <mergeCell ref="B13:C13"/>
    <mergeCell ref="B16:C16"/>
    <mergeCell ref="B17:C1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Resultados</vt:lpstr>
      <vt:lpstr>Compras</vt:lpstr>
      <vt:lpstr>Balance</vt:lpstr>
      <vt:lpstr>Balance!Área_de_impresión</vt:lpstr>
      <vt:lpstr>Resultados!Área_de_impresión</vt:lpstr>
    </vt:vector>
  </TitlesOfParts>
  <Company>Ercros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Ercros</dc:creator>
  <cp:lastModifiedBy>Ortega Perez, Argiñe</cp:lastModifiedBy>
  <cp:lastPrinted>2019-11-06T08:55:28Z</cp:lastPrinted>
  <dcterms:created xsi:type="dcterms:W3CDTF">2017-01-11T10:45:12Z</dcterms:created>
  <dcterms:modified xsi:type="dcterms:W3CDTF">2021-11-10T08:29:35Z</dcterms:modified>
</cp:coreProperties>
</file>