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leix 24-25\Información financiera trimestral\30.09.24\"/>
    </mc:Choice>
  </mc:AlternateContent>
  <xr:revisionPtr revIDLastSave="0" documentId="13_ncr:1_{34AAEED2-F1BB-454C-B949-A799E16DF6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ltados" sheetId="21" r:id="rId1"/>
    <sheet name="Compras" sheetId="18" r:id="rId2"/>
    <sheet name="Balance" sheetId="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2" l="1"/>
  <c r="F17" i="22"/>
  <c r="F16" i="22"/>
  <c r="F15" i="22"/>
  <c r="F12" i="22"/>
  <c r="F10" i="22"/>
  <c r="F9" i="22"/>
  <c r="F8" i="22"/>
  <c r="F7" i="22"/>
  <c r="E12" i="18"/>
  <c r="E10" i="18"/>
  <c r="D12" i="18"/>
  <c r="C12" i="18"/>
  <c r="G32" i="21"/>
  <c r="F26" i="21"/>
  <c r="F15" i="21"/>
  <c r="D31" i="21"/>
  <c r="E31" i="21"/>
  <c r="E25" i="21"/>
  <c r="D25" i="21"/>
  <c r="E22" i="21"/>
  <c r="D22" i="21"/>
  <c r="E13" i="21"/>
  <c r="D13" i="21"/>
  <c r="E7" i="21"/>
  <c r="D7" i="21"/>
  <c r="C10" i="18" l="1"/>
  <c r="C8" i="18"/>
  <c r="C7" i="18"/>
  <c r="D7" i="18"/>
  <c r="D6" i="18" s="1"/>
  <c r="D10" i="18"/>
  <c r="D8" i="18"/>
  <c r="G11" i="21"/>
  <c r="E28" i="21"/>
  <c r="E34" i="21" s="1"/>
  <c r="G29" i="21"/>
  <c r="G26" i="21"/>
  <c r="G23" i="21"/>
  <c r="G20" i="21"/>
  <c r="G19" i="21"/>
  <c r="G18" i="21"/>
  <c r="G17" i="21"/>
  <c r="G16" i="21"/>
  <c r="G15" i="21"/>
  <c r="G14" i="21"/>
  <c r="C12" i="22" l="1"/>
  <c r="D12" i="22"/>
  <c r="F16" i="21"/>
  <c r="F17" i="21"/>
  <c r="F20" i="21"/>
  <c r="D19" i="22"/>
  <c r="C19" i="22"/>
  <c r="G13" i="21"/>
  <c r="C6" i="18" l="1"/>
  <c r="D28" i="21"/>
  <c r="D34" i="21" l="1"/>
  <c r="G34" i="21" l="1"/>
  <c r="G31" i="21"/>
  <c r="E12" i="22"/>
  <c r="E19" i="22" l="1"/>
  <c r="E6" i="18"/>
  <c r="E15" i="22"/>
  <c r="E16" i="22"/>
  <c r="E17" i="22"/>
  <c r="E8" i="22"/>
  <c r="E9" i="22"/>
  <c r="E10" i="22"/>
  <c r="E7" i="22"/>
  <c r="G9" i="21"/>
  <c r="F14" i="21"/>
  <c r="F18" i="21"/>
  <c r="F19" i="21"/>
  <c r="F22" i="21"/>
  <c r="F23" i="21"/>
  <c r="F8" i="21"/>
  <c r="F9" i="21"/>
  <c r="F10" i="21"/>
  <c r="G7" i="21"/>
  <c r="F7" i="21" l="1"/>
  <c r="F13" i="21" l="1"/>
  <c r="F7" i="18" l="1"/>
  <c r="G28" i="21"/>
  <c r="G25" i="21"/>
  <c r="G22" i="21"/>
  <c r="G8" i="21"/>
  <c r="G10" i="21"/>
  <c r="F8" i="18" l="1"/>
  <c r="F10" i="18"/>
  <c r="E7" i="18"/>
  <c r="E8" i="18"/>
  <c r="F6" i="18" l="1"/>
</calcChain>
</file>

<file path=xl/sharedStrings.xml><?xml version="1.0" encoding="utf-8"?>
<sst xmlns="http://schemas.openxmlformats.org/spreadsheetml/2006/main" count="65" uniqueCount="51">
  <si>
    <t>Ventas</t>
  </si>
  <si>
    <t>Aprovisionamientos</t>
  </si>
  <si>
    <t>Suministros</t>
  </si>
  <si>
    <t>Ebitda</t>
  </si>
  <si>
    <t>Amortizaciones</t>
  </si>
  <si>
    <t>Ebit</t>
  </si>
  <si>
    <t>Capital circulante</t>
  </si>
  <si>
    <t>Recursos empleados</t>
  </si>
  <si>
    <t>Provisiones y otras deudas</t>
  </si>
  <si>
    <t>Origen de fondos</t>
  </si>
  <si>
    <t>Impuestos a las ganancias</t>
  </si>
  <si>
    <t>Gastos de personal</t>
  </si>
  <si>
    <t>Otros gastos de explotación</t>
  </si>
  <si>
    <t>Gastos</t>
  </si>
  <si>
    <t>Ingresos</t>
  </si>
  <si>
    <t>Variación
(%)</t>
  </si>
  <si>
    <t>CUENTA DE PÉRDIDAS Y GANANCIAS CONSOLIDADA</t>
  </si>
  <si>
    <t>Aprovisionamientos y suministros (A&amp;S)</t>
  </si>
  <si>
    <t>Margen A&amp;S/ventas</t>
  </si>
  <si>
    <t>*</t>
  </si>
  <si>
    <t>* Puntos porcentuales</t>
  </si>
  <si>
    <t>APROVISIONAMIENTOS Y SUMINISTROS</t>
  </si>
  <si>
    <t>Prestación de servicios</t>
  </si>
  <si>
    <t>Variación
(Miles de €)</t>
  </si>
  <si>
    <t>Miles de euros</t>
  </si>
  <si>
    <t>Venta de productos terminados</t>
  </si>
  <si>
    <t xml:space="preserve">Otros ingresos </t>
  </si>
  <si>
    <t>Resultado financiero</t>
  </si>
  <si>
    <t>Variación (%)</t>
  </si>
  <si>
    <t>Variación (Miles de €)</t>
  </si>
  <si>
    <t>Activos corrientes</t>
  </si>
  <si>
    <t>Pasivos corrientes</t>
  </si>
  <si>
    <t>Patrimonio neto</t>
  </si>
  <si>
    <t>Activos no corrientes</t>
  </si>
  <si>
    <t>Deuda financiera neta</t>
  </si>
  <si>
    <t>Reducción de existencias de productos terminados y en curso</t>
  </si>
  <si>
    <t>Dotaciones de provisiones y otros gastos extraordinarios</t>
  </si>
  <si>
    <t>Transportes</t>
  </si>
  <si>
    <t>ANÁLISIS ECONÓMICO DEL BALANCE</t>
  </si>
  <si>
    <t>9M 2023</t>
  </si>
  <si>
    <t>Beneficio del periodo de las actividades que continúan</t>
  </si>
  <si>
    <t>Pérdida neta del período de actividades interrumpidas</t>
  </si>
  <si>
    <t xml:space="preserve">Beneficio antes de impuestos </t>
  </si>
  <si>
    <t>Beneficio del período</t>
  </si>
  <si>
    <t>9M 2024</t>
  </si>
  <si>
    <t>Reversión de provisiones y otros ingresos extraordinarios</t>
  </si>
  <si>
    <t>x15,1*</t>
  </si>
  <si>
    <t>-</t>
  </si>
  <si>
    <t>*Veces en las que la cifra de 2024 supera a la de 2023 (en términos absolutos).</t>
  </si>
  <si>
    <t>31-12-2023</t>
  </si>
  <si>
    <t>31-09-2024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</si>
</sst>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P_t_s_-;\-* #,##0.00\ _P_t_s_-;_-* &quot;-&quot;??\ _P_t_s_-;_-@_-"/>
    <numFmt numFmtId="166" formatCode="dd\-mm\-yy;@"/>
    <numFmt numFmtId="167" formatCode="#,##0.0"/>
    <numFmt numFmtId="168" formatCode="0.0"/>
  </numFmts>
  <fonts count="2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4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2" fillId="0" borderId="0" xfId="0" applyFont="1"/>
    <xf numFmtId="166" fontId="9" fillId="2" borderId="0" xfId="7" applyNumberFormat="1" applyFont="1" applyFill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/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3" fontId="0" fillId="0" borderId="0" xfId="0" applyNumberFormat="1"/>
    <xf numFmtId="168" fontId="14" fillId="0" borderId="0" xfId="0" applyNumberFormat="1" applyFont="1" applyAlignment="1">
      <alignment horizontal="right" vertical="center"/>
    </xf>
    <xf numFmtId="3" fontId="19" fillId="0" borderId="0" xfId="0" applyNumberFormat="1" applyFont="1"/>
    <xf numFmtId="2" fontId="13" fillId="0" borderId="0" xfId="0" applyNumberFormat="1" applyFont="1" applyAlignment="1">
      <alignment horizontal="right" vertical="center"/>
    </xf>
    <xf numFmtId="0" fontId="7" fillId="0" borderId="0" xfId="0" applyFont="1"/>
    <xf numFmtId="2" fontId="13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8" fontId="13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/>
    <xf numFmtId="0" fontId="13" fillId="3" borderId="0" xfId="0" applyFont="1" applyFill="1" applyAlignment="1">
      <alignment horizontal="left" vertical="center"/>
    </xf>
    <xf numFmtId="3" fontId="15" fillId="3" borderId="0" xfId="0" applyNumberFormat="1" applyFont="1" applyFill="1" applyAlignment="1">
      <alignment horizontal="right" vertical="center"/>
    </xf>
    <xf numFmtId="168" fontId="15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/>
    <xf numFmtId="0" fontId="15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4" fontId="11" fillId="3" borderId="0" xfId="0" applyNumberFormat="1" applyFont="1" applyFill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17" fillId="0" borderId="0" xfId="0" applyFont="1"/>
    <xf numFmtId="167" fontId="11" fillId="3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/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0" fontId="20" fillId="0" borderId="0" xfId="0" applyFont="1"/>
    <xf numFmtId="3" fontId="22" fillId="3" borderId="0" xfId="0" applyNumberFormat="1" applyFont="1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3" fontId="23" fillId="3" borderId="0" xfId="0" applyNumberFormat="1" applyFont="1" applyFill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4" fontId="22" fillId="3" borderId="0" xfId="2" applyNumberFormat="1" applyFont="1" applyFill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0" fillId="2" borderId="0" xfId="7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49" fontId="9" fillId="2" borderId="0" xfId="0" applyNumberFormat="1" applyFont="1" applyFill="1" applyAlignment="1">
      <alignment horizontal="center" vertical="center" wrapText="1"/>
    </xf>
  </cellXfs>
  <cellStyles count="9">
    <cellStyle name="Millares 2" xfId="5" xr:uid="{00000000-0005-0000-0000-000000000000}"/>
    <cellStyle name="Normal" xfId="0" builtinId="0"/>
    <cellStyle name="Normal 2" xfId="1" xr:uid="{00000000-0005-0000-0000-000002000000}"/>
    <cellStyle name="Normal 2 2" xfId="8" xr:uid="{00000000-0005-0000-0000-000003000000}"/>
    <cellStyle name="Normal 3" xfId="4" xr:uid="{00000000-0005-0000-0000-000004000000}"/>
    <cellStyle name="Normal 4" xfId="7" xr:uid="{00000000-0005-0000-0000-000005000000}"/>
    <cellStyle name="Porcentaje" xfId="2" builtinId="5"/>
    <cellStyle name="Porcentaje 2" xfId="3" xr:uid="{00000000-0005-0000-0000-000007000000}"/>
    <cellStyle name="Porcentaje 3" xfId="6" xr:uid="{00000000-0005-0000-0000-000008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6"/>
  <sheetViews>
    <sheetView showGridLines="0" tabSelected="1" zoomScale="85" zoomScaleNormal="85" workbookViewId="0"/>
  </sheetViews>
  <sheetFormatPr baseColWidth="10" defaultColWidth="11.69921875" defaultRowHeight="15.6" x14ac:dyDescent="0.3"/>
  <cols>
    <col min="2" max="2" width="4.19921875" bestFit="1" customWidth="1"/>
    <col min="3" max="3" width="47.19921875" customWidth="1"/>
    <col min="4" max="4" width="11.8984375" bestFit="1" customWidth="1"/>
    <col min="5" max="5" width="8.59765625" bestFit="1" customWidth="1"/>
    <col min="6" max="6" width="9.19921875" bestFit="1" customWidth="1"/>
    <col min="7" max="7" width="10.796875" bestFit="1" customWidth="1"/>
  </cols>
  <sheetData>
    <row r="2" spans="2:7" ht="17.399999999999999" x14ac:dyDescent="0.3">
      <c r="B2" s="71" t="s">
        <v>16</v>
      </c>
      <c r="C2" s="71"/>
      <c r="D2" s="71"/>
      <c r="E2" s="71"/>
      <c r="F2" s="71"/>
      <c r="G2" s="71"/>
    </row>
    <row r="3" spans="2:7" ht="17.399999999999999" x14ac:dyDescent="0.3">
      <c r="B3" s="10"/>
      <c r="C3" s="10"/>
      <c r="D3" s="10"/>
      <c r="E3" s="10"/>
      <c r="F3" s="10"/>
      <c r="G3" s="10"/>
    </row>
    <row r="4" spans="2:7" ht="33" customHeight="1" x14ac:dyDescent="0.3">
      <c r="B4" s="66" t="s">
        <v>24</v>
      </c>
      <c r="C4" s="66"/>
      <c r="D4" s="64" t="s">
        <v>44</v>
      </c>
      <c r="E4" s="64" t="s">
        <v>39</v>
      </c>
      <c r="F4" s="64" t="s">
        <v>28</v>
      </c>
      <c r="G4" s="64" t="s">
        <v>29</v>
      </c>
    </row>
    <row r="5" spans="2:7" x14ac:dyDescent="0.3">
      <c r="B5" s="66"/>
      <c r="C5" s="66"/>
      <c r="D5" s="64"/>
      <c r="E5" s="64"/>
      <c r="F5" s="64"/>
      <c r="G5" s="64"/>
    </row>
    <row r="6" spans="2:7" x14ac:dyDescent="0.3">
      <c r="B6" s="66"/>
      <c r="C6" s="66"/>
      <c r="D6" s="11"/>
      <c r="E6" s="11"/>
      <c r="F6" s="11"/>
    </row>
    <row r="7" spans="2:7" x14ac:dyDescent="0.3">
      <c r="B7" s="67" t="s">
        <v>14</v>
      </c>
      <c r="C7" s="67"/>
      <c r="D7" s="59">
        <f>SUM(D8:D11)</f>
        <v>533607</v>
      </c>
      <c r="E7" s="59">
        <f>SUM(E8:E11)</f>
        <v>600935</v>
      </c>
      <c r="F7" s="33">
        <f>D7/E7*100-100</f>
        <v>-11.203873963074201</v>
      </c>
      <c r="G7" s="34">
        <f>D7-E7</f>
        <v>-67328</v>
      </c>
    </row>
    <row r="8" spans="2:7" x14ac:dyDescent="0.3">
      <c r="B8" s="65" t="s">
        <v>25</v>
      </c>
      <c r="C8" s="65"/>
      <c r="D8" s="53">
        <v>497357</v>
      </c>
      <c r="E8" s="53">
        <v>571676</v>
      </c>
      <c r="F8" s="25">
        <f t="shared" ref="F8:F28" si="0">D8/E8*100-100</f>
        <v>-13.000195915168732</v>
      </c>
      <c r="G8" s="24">
        <f t="shared" ref="G8:G10" si="1">D8-E8</f>
        <v>-74319</v>
      </c>
    </row>
    <row r="9" spans="2:7" x14ac:dyDescent="0.3">
      <c r="B9" s="65" t="s">
        <v>22</v>
      </c>
      <c r="C9" s="65"/>
      <c r="D9" s="53">
        <v>17644</v>
      </c>
      <c r="E9" s="53">
        <v>13089</v>
      </c>
      <c r="F9" s="25">
        <f t="shared" si="0"/>
        <v>34.800213920085554</v>
      </c>
      <c r="G9" s="24">
        <f>D9-E9</f>
        <v>4555</v>
      </c>
    </row>
    <row r="10" spans="2:7" x14ac:dyDescent="0.3">
      <c r="B10" s="65" t="s">
        <v>26</v>
      </c>
      <c r="C10" s="65"/>
      <c r="D10" s="54">
        <v>15245</v>
      </c>
      <c r="E10" s="54">
        <v>15948</v>
      </c>
      <c r="F10" s="25">
        <f t="shared" si="0"/>
        <v>-4.4080762478053686</v>
      </c>
      <c r="G10" s="24">
        <f t="shared" si="1"/>
        <v>-703</v>
      </c>
    </row>
    <row r="11" spans="2:7" x14ac:dyDescent="0.3">
      <c r="B11" s="65" t="s">
        <v>45</v>
      </c>
      <c r="C11" s="65"/>
      <c r="D11" s="54">
        <v>3361</v>
      </c>
      <c r="E11" s="54">
        <v>222</v>
      </c>
      <c r="F11" s="25" t="s">
        <v>46</v>
      </c>
      <c r="G11" s="24">
        <f>D11-E11</f>
        <v>3139</v>
      </c>
    </row>
    <row r="12" spans="2:7" x14ac:dyDescent="0.3">
      <c r="B12" s="15"/>
      <c r="C12" s="15"/>
      <c r="D12" s="49"/>
      <c r="E12" s="49"/>
      <c r="F12" s="25"/>
      <c r="G12" s="12"/>
    </row>
    <row r="13" spans="2:7" x14ac:dyDescent="0.3">
      <c r="B13" s="67" t="s">
        <v>13</v>
      </c>
      <c r="C13" s="67"/>
      <c r="D13" s="59">
        <f>SUM(D14:D20)</f>
        <v>-510702</v>
      </c>
      <c r="E13" s="59">
        <f>SUM(E14:E20)</f>
        <v>-562413</v>
      </c>
      <c r="F13" s="33">
        <f t="shared" si="0"/>
        <v>-9.1944887475929704</v>
      </c>
      <c r="G13" s="34">
        <f t="shared" ref="G13:G20" si="2">(D13-E13)</f>
        <v>51711</v>
      </c>
    </row>
    <row r="14" spans="2:7" x14ac:dyDescent="0.3">
      <c r="B14" s="65" t="s">
        <v>1</v>
      </c>
      <c r="C14" s="65"/>
      <c r="D14" s="53">
        <v>-244981</v>
      </c>
      <c r="E14" s="53">
        <v>-273049</v>
      </c>
      <c r="F14" s="25">
        <f t="shared" si="0"/>
        <v>-10.279473647587068</v>
      </c>
      <c r="G14" s="24">
        <f t="shared" si="2"/>
        <v>28068</v>
      </c>
    </row>
    <row r="15" spans="2:7" x14ac:dyDescent="0.3">
      <c r="B15" s="65" t="s">
        <v>35</v>
      </c>
      <c r="C15" s="65"/>
      <c r="D15" s="53">
        <v>-12038</v>
      </c>
      <c r="E15" s="53">
        <v>-15932</v>
      </c>
      <c r="F15" s="25">
        <f t="shared" si="0"/>
        <v>-24.441375847351239</v>
      </c>
      <c r="G15" s="24">
        <f t="shared" si="2"/>
        <v>3894</v>
      </c>
    </row>
    <row r="16" spans="2:7" x14ac:dyDescent="0.3">
      <c r="B16" s="65" t="s">
        <v>2</v>
      </c>
      <c r="C16" s="65"/>
      <c r="D16" s="53">
        <v>-82554</v>
      </c>
      <c r="E16" s="53">
        <v>-105809</v>
      </c>
      <c r="F16" s="25">
        <f t="shared" si="0"/>
        <v>-21.978281620656091</v>
      </c>
      <c r="G16" s="24">
        <f t="shared" si="2"/>
        <v>23255</v>
      </c>
    </row>
    <row r="17" spans="2:7" x14ac:dyDescent="0.3">
      <c r="B17" s="65" t="s">
        <v>37</v>
      </c>
      <c r="C17" s="65"/>
      <c r="D17" s="53">
        <v>-33668</v>
      </c>
      <c r="E17" s="53">
        <v>-34502</v>
      </c>
      <c r="F17" s="25">
        <f t="shared" si="0"/>
        <v>-2.4172511738449884</v>
      </c>
      <c r="G17" s="24">
        <f t="shared" si="2"/>
        <v>834</v>
      </c>
    </row>
    <row r="18" spans="2:7" x14ac:dyDescent="0.3">
      <c r="B18" s="68" t="s">
        <v>11</v>
      </c>
      <c r="C18" s="68"/>
      <c r="D18" s="53">
        <v>-75482</v>
      </c>
      <c r="E18" s="53">
        <v>-69822</v>
      </c>
      <c r="F18" s="25">
        <f t="shared" si="0"/>
        <v>8.106327518547161</v>
      </c>
      <c r="G18" s="24">
        <f t="shared" si="2"/>
        <v>-5660</v>
      </c>
    </row>
    <row r="19" spans="2:7" x14ac:dyDescent="0.3">
      <c r="B19" s="68" t="s">
        <v>12</v>
      </c>
      <c r="C19" s="68"/>
      <c r="D19" s="53">
        <v>-58995</v>
      </c>
      <c r="E19" s="53">
        <v>-59855</v>
      </c>
      <c r="F19" s="25">
        <f t="shared" si="0"/>
        <v>-1.436805613566122</v>
      </c>
      <c r="G19" s="24">
        <f t="shared" si="2"/>
        <v>860</v>
      </c>
    </row>
    <row r="20" spans="2:7" x14ac:dyDescent="0.3">
      <c r="B20" s="68" t="s">
        <v>36</v>
      </c>
      <c r="C20" s="68"/>
      <c r="D20" s="53">
        <v>-2984</v>
      </c>
      <c r="E20" s="53">
        <v>-3444</v>
      </c>
      <c r="F20" s="25">
        <f t="shared" si="0"/>
        <v>-13.356562137049949</v>
      </c>
      <c r="G20" s="24">
        <f t="shared" si="2"/>
        <v>460</v>
      </c>
    </row>
    <row r="21" spans="2:7" x14ac:dyDescent="0.3">
      <c r="D21" s="50"/>
      <c r="E21" s="50"/>
      <c r="F21" s="25"/>
      <c r="G21" s="24"/>
    </row>
    <row r="22" spans="2:7" x14ac:dyDescent="0.3">
      <c r="B22" s="67" t="s">
        <v>3</v>
      </c>
      <c r="C22" s="67"/>
      <c r="D22" s="59">
        <f>+D7+D13</f>
        <v>22905</v>
      </c>
      <c r="E22" s="59">
        <f>+E7+E13</f>
        <v>38522</v>
      </c>
      <c r="F22" s="33">
        <f t="shared" si="0"/>
        <v>-40.540470380561757</v>
      </c>
      <c r="G22" s="34">
        <f>D22-E22</f>
        <v>-15617</v>
      </c>
    </row>
    <row r="23" spans="2:7" x14ac:dyDescent="0.3">
      <c r="B23" s="63" t="s">
        <v>4</v>
      </c>
      <c r="C23" s="63"/>
      <c r="D23" s="53">
        <v>-23455</v>
      </c>
      <c r="E23" s="53">
        <v>-24397</v>
      </c>
      <c r="F23" s="25">
        <f t="shared" si="0"/>
        <v>-3.8611304668606863</v>
      </c>
      <c r="G23" s="24">
        <f>(D23-E23)</f>
        <v>942</v>
      </c>
    </row>
    <row r="24" spans="2:7" x14ac:dyDescent="0.3">
      <c r="B24" s="16"/>
      <c r="C24" s="16"/>
      <c r="D24" s="49"/>
      <c r="E24" s="49"/>
      <c r="F24" s="25"/>
      <c r="G24" s="12"/>
    </row>
    <row r="25" spans="2:7" x14ac:dyDescent="0.3">
      <c r="B25" s="35" t="s">
        <v>5</v>
      </c>
      <c r="C25" s="35"/>
      <c r="D25" s="59">
        <f>+D22+D23</f>
        <v>-550</v>
      </c>
      <c r="E25" s="59">
        <f>+E22+E23</f>
        <v>14125</v>
      </c>
      <c r="F25" s="33" t="s">
        <v>47</v>
      </c>
      <c r="G25" s="34">
        <f>D25-E25</f>
        <v>-14675</v>
      </c>
    </row>
    <row r="26" spans="2:7" x14ac:dyDescent="0.3">
      <c r="B26" s="63" t="s">
        <v>27</v>
      </c>
      <c r="C26" s="63"/>
      <c r="D26" s="53">
        <v>-8723</v>
      </c>
      <c r="E26" s="53">
        <v>-5784</v>
      </c>
      <c r="F26" s="25">
        <f t="shared" si="0"/>
        <v>50.81258644536652</v>
      </c>
      <c r="G26" s="24">
        <f>(D26-E26)</f>
        <v>-2939</v>
      </c>
    </row>
    <row r="27" spans="2:7" x14ac:dyDescent="0.3">
      <c r="B27" s="16"/>
      <c r="C27" s="16"/>
      <c r="D27" s="49"/>
      <c r="E27" s="49"/>
      <c r="F27" s="25"/>
      <c r="G27" s="12"/>
    </row>
    <row r="28" spans="2:7" x14ac:dyDescent="0.3">
      <c r="B28" s="67" t="s">
        <v>42</v>
      </c>
      <c r="C28" s="67"/>
      <c r="D28" s="59">
        <f>+D25+D26</f>
        <v>-9273</v>
      </c>
      <c r="E28" s="59">
        <f>+E25+E26</f>
        <v>8341</v>
      </c>
      <c r="F28" s="33" t="s">
        <v>47</v>
      </c>
      <c r="G28" s="34">
        <f>D28-E28</f>
        <v>-17614</v>
      </c>
    </row>
    <row r="29" spans="2:7" x14ac:dyDescent="0.3">
      <c r="B29" s="63" t="s">
        <v>10</v>
      </c>
      <c r="C29" s="63"/>
      <c r="D29" s="53">
        <v>1472</v>
      </c>
      <c r="E29" s="53">
        <v>-1448</v>
      </c>
      <c r="F29" s="25" t="s">
        <v>47</v>
      </c>
      <c r="G29" s="24">
        <f>(D29-E29)</f>
        <v>2920</v>
      </c>
    </row>
    <row r="31" spans="2:7" x14ac:dyDescent="0.3">
      <c r="B31" s="67" t="s">
        <v>40</v>
      </c>
      <c r="C31" s="67"/>
      <c r="D31" s="59">
        <f>+D28+D29</f>
        <v>-7801</v>
      </c>
      <c r="E31" s="59">
        <f>+E28+E29</f>
        <v>6893</v>
      </c>
      <c r="F31" s="33" t="s">
        <v>47</v>
      </c>
      <c r="G31" s="34">
        <f>D31-E31</f>
        <v>-14694</v>
      </c>
    </row>
    <row r="32" spans="2:7" x14ac:dyDescent="0.3">
      <c r="B32" s="63" t="s">
        <v>41</v>
      </c>
      <c r="C32" s="63"/>
      <c r="D32" s="53">
        <v>0</v>
      </c>
      <c r="E32" s="53">
        <v>-1213</v>
      </c>
      <c r="F32" s="25" t="s">
        <v>47</v>
      </c>
      <c r="G32" s="24">
        <f>(D32-E32)</f>
        <v>1213</v>
      </c>
    </row>
    <row r="33" spans="2:7" x14ac:dyDescent="0.3">
      <c r="B33" s="69"/>
      <c r="C33" s="69"/>
      <c r="D33" s="51"/>
      <c r="E33" s="51"/>
      <c r="F33" s="25"/>
      <c r="G33" s="12"/>
    </row>
    <row r="34" spans="2:7" ht="17.399999999999999" x14ac:dyDescent="0.3">
      <c r="B34" s="70" t="s">
        <v>43</v>
      </c>
      <c r="C34" s="70"/>
      <c r="D34" s="56">
        <f>+D31+D32</f>
        <v>-7801</v>
      </c>
      <c r="E34" s="56">
        <f>+E31+E32</f>
        <v>5680</v>
      </c>
      <c r="F34" s="37" t="s">
        <v>47</v>
      </c>
      <c r="G34" s="38">
        <f>D34-E34</f>
        <v>-13481</v>
      </c>
    </row>
    <row r="35" spans="2:7" x14ac:dyDescent="0.3">
      <c r="B35" s="63" t="s">
        <v>48</v>
      </c>
      <c r="C35" s="63"/>
    </row>
    <row r="36" spans="2:7" x14ac:dyDescent="0.3">
      <c r="C36" s="63"/>
      <c r="D36" s="63"/>
      <c r="E36" s="24"/>
    </row>
  </sheetData>
  <mergeCells count="31">
    <mergeCell ref="B31:C31"/>
    <mergeCell ref="B23:C23"/>
    <mergeCell ref="B26:C26"/>
    <mergeCell ref="B28:C28"/>
    <mergeCell ref="B9:C9"/>
    <mergeCell ref="B10:C10"/>
    <mergeCell ref="B13:C13"/>
    <mergeCell ref="B15:C15"/>
    <mergeCell ref="B20:C20"/>
    <mergeCell ref="B2:G2"/>
    <mergeCell ref="F4:F5"/>
    <mergeCell ref="G4:G5"/>
    <mergeCell ref="B18:C18"/>
    <mergeCell ref="B22:C22"/>
    <mergeCell ref="E4:E5"/>
    <mergeCell ref="B32:C32"/>
    <mergeCell ref="C36:D36"/>
    <mergeCell ref="B35:C35"/>
    <mergeCell ref="D4:D5"/>
    <mergeCell ref="B11:C11"/>
    <mergeCell ref="B6:C6"/>
    <mergeCell ref="B7:C7"/>
    <mergeCell ref="B8:C8"/>
    <mergeCell ref="B14:C14"/>
    <mergeCell ref="B16:C16"/>
    <mergeCell ref="B29:C29"/>
    <mergeCell ref="B4:C5"/>
    <mergeCell ref="B17:C17"/>
    <mergeCell ref="B19:C19"/>
    <mergeCell ref="B33:C33"/>
    <mergeCell ref="B34:C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8"/>
  <sheetViews>
    <sheetView showGridLines="0" workbookViewId="0">
      <selection activeCell="E12" sqref="E12"/>
    </sheetView>
  </sheetViews>
  <sheetFormatPr baseColWidth="10" defaultColWidth="11.69921875" defaultRowHeight="15.6" x14ac:dyDescent="0.3"/>
  <cols>
    <col min="1" max="1" width="5.59765625" customWidth="1"/>
    <col min="2" max="2" width="36.69921875" customWidth="1"/>
    <col min="3" max="4" width="8.19921875" bestFit="1" customWidth="1"/>
    <col min="5" max="5" width="9.19921875" bestFit="1" customWidth="1"/>
    <col min="6" max="6" width="10.796875" bestFit="1" customWidth="1"/>
    <col min="7" max="7" width="1.19921875" bestFit="1" customWidth="1"/>
    <col min="246" max="246" width="13.796875" customWidth="1"/>
    <col min="254" max="254" width="5.19921875" customWidth="1"/>
    <col min="255" max="256" width="7.59765625" customWidth="1"/>
    <col min="257" max="257" width="6.69921875" customWidth="1"/>
    <col min="258" max="258" width="7.296875" customWidth="1"/>
    <col min="259" max="259" width="7.5" customWidth="1"/>
    <col min="260" max="260" width="7.09765625" customWidth="1"/>
    <col min="261" max="261" width="6.09765625" customWidth="1"/>
    <col min="502" max="502" width="13.796875" customWidth="1"/>
    <col min="510" max="510" width="5.19921875" customWidth="1"/>
    <col min="511" max="512" width="7.59765625" customWidth="1"/>
    <col min="513" max="513" width="6.69921875" customWidth="1"/>
    <col min="514" max="514" width="7.296875" customWidth="1"/>
    <col min="515" max="515" width="7.5" customWidth="1"/>
    <col min="516" max="516" width="7.09765625" customWidth="1"/>
    <col min="517" max="517" width="6.09765625" customWidth="1"/>
    <col min="758" max="758" width="13.796875" customWidth="1"/>
    <col min="766" max="766" width="5.19921875" customWidth="1"/>
    <col min="767" max="768" width="7.59765625" customWidth="1"/>
    <col min="769" max="769" width="6.69921875" customWidth="1"/>
    <col min="770" max="770" width="7.296875" customWidth="1"/>
    <col min="771" max="771" width="7.5" customWidth="1"/>
    <col min="772" max="772" width="7.09765625" customWidth="1"/>
    <col min="773" max="773" width="6.09765625" customWidth="1"/>
    <col min="1014" max="1014" width="13.796875" customWidth="1"/>
    <col min="1022" max="1022" width="5.19921875" customWidth="1"/>
    <col min="1023" max="1024" width="7.59765625" customWidth="1"/>
    <col min="1025" max="1025" width="6.69921875" customWidth="1"/>
    <col min="1026" max="1026" width="7.296875" customWidth="1"/>
    <col min="1027" max="1027" width="7.5" customWidth="1"/>
    <col min="1028" max="1028" width="7.09765625" customWidth="1"/>
    <col min="1029" max="1029" width="6.09765625" customWidth="1"/>
    <col min="1270" max="1270" width="13.796875" customWidth="1"/>
    <col min="1278" max="1278" width="5.19921875" customWidth="1"/>
    <col min="1279" max="1280" width="7.59765625" customWidth="1"/>
    <col min="1281" max="1281" width="6.69921875" customWidth="1"/>
    <col min="1282" max="1282" width="7.296875" customWidth="1"/>
    <col min="1283" max="1283" width="7.5" customWidth="1"/>
    <col min="1284" max="1284" width="7.09765625" customWidth="1"/>
    <col min="1285" max="1285" width="6.09765625" customWidth="1"/>
    <col min="1526" max="1526" width="13.796875" customWidth="1"/>
    <col min="1534" max="1534" width="5.19921875" customWidth="1"/>
    <col min="1535" max="1536" width="7.59765625" customWidth="1"/>
    <col min="1537" max="1537" width="6.69921875" customWidth="1"/>
    <col min="1538" max="1538" width="7.296875" customWidth="1"/>
    <col min="1539" max="1539" width="7.5" customWidth="1"/>
    <col min="1540" max="1540" width="7.09765625" customWidth="1"/>
    <col min="1541" max="1541" width="6.09765625" customWidth="1"/>
    <col min="1782" max="1782" width="13.796875" customWidth="1"/>
    <col min="1790" max="1790" width="5.19921875" customWidth="1"/>
    <col min="1791" max="1792" width="7.59765625" customWidth="1"/>
    <col min="1793" max="1793" width="6.69921875" customWidth="1"/>
    <col min="1794" max="1794" width="7.296875" customWidth="1"/>
    <col min="1795" max="1795" width="7.5" customWidth="1"/>
    <col min="1796" max="1796" width="7.09765625" customWidth="1"/>
    <col min="1797" max="1797" width="6.09765625" customWidth="1"/>
    <col min="2038" max="2038" width="13.796875" customWidth="1"/>
    <col min="2046" max="2046" width="5.19921875" customWidth="1"/>
    <col min="2047" max="2048" width="7.59765625" customWidth="1"/>
    <col min="2049" max="2049" width="6.69921875" customWidth="1"/>
    <col min="2050" max="2050" width="7.296875" customWidth="1"/>
    <col min="2051" max="2051" width="7.5" customWidth="1"/>
    <col min="2052" max="2052" width="7.09765625" customWidth="1"/>
    <col min="2053" max="2053" width="6.09765625" customWidth="1"/>
    <col min="2294" max="2294" width="13.796875" customWidth="1"/>
    <col min="2302" max="2302" width="5.19921875" customWidth="1"/>
    <col min="2303" max="2304" width="7.59765625" customWidth="1"/>
    <col min="2305" max="2305" width="6.69921875" customWidth="1"/>
    <col min="2306" max="2306" width="7.296875" customWidth="1"/>
    <col min="2307" max="2307" width="7.5" customWidth="1"/>
    <col min="2308" max="2308" width="7.09765625" customWidth="1"/>
    <col min="2309" max="2309" width="6.09765625" customWidth="1"/>
    <col min="2550" max="2550" width="13.796875" customWidth="1"/>
    <col min="2558" max="2558" width="5.19921875" customWidth="1"/>
    <col min="2559" max="2560" width="7.59765625" customWidth="1"/>
    <col min="2561" max="2561" width="6.69921875" customWidth="1"/>
    <col min="2562" max="2562" width="7.296875" customWidth="1"/>
    <col min="2563" max="2563" width="7.5" customWidth="1"/>
    <col min="2564" max="2564" width="7.09765625" customWidth="1"/>
    <col min="2565" max="2565" width="6.09765625" customWidth="1"/>
    <col min="2806" max="2806" width="13.796875" customWidth="1"/>
    <col min="2814" max="2814" width="5.19921875" customWidth="1"/>
    <col min="2815" max="2816" width="7.59765625" customWidth="1"/>
    <col min="2817" max="2817" width="6.69921875" customWidth="1"/>
    <col min="2818" max="2818" width="7.296875" customWidth="1"/>
    <col min="2819" max="2819" width="7.5" customWidth="1"/>
    <col min="2820" max="2820" width="7.09765625" customWidth="1"/>
    <col min="2821" max="2821" width="6.09765625" customWidth="1"/>
    <col min="3062" max="3062" width="13.796875" customWidth="1"/>
    <col min="3070" max="3070" width="5.19921875" customWidth="1"/>
    <col min="3071" max="3072" width="7.59765625" customWidth="1"/>
    <col min="3073" max="3073" width="6.69921875" customWidth="1"/>
    <col min="3074" max="3074" width="7.296875" customWidth="1"/>
    <col min="3075" max="3075" width="7.5" customWidth="1"/>
    <col min="3076" max="3076" width="7.09765625" customWidth="1"/>
    <col min="3077" max="3077" width="6.09765625" customWidth="1"/>
    <col min="3318" max="3318" width="13.796875" customWidth="1"/>
    <col min="3326" max="3326" width="5.19921875" customWidth="1"/>
    <col min="3327" max="3328" width="7.59765625" customWidth="1"/>
    <col min="3329" max="3329" width="6.69921875" customWidth="1"/>
    <col min="3330" max="3330" width="7.296875" customWidth="1"/>
    <col min="3331" max="3331" width="7.5" customWidth="1"/>
    <col min="3332" max="3332" width="7.09765625" customWidth="1"/>
    <col min="3333" max="3333" width="6.09765625" customWidth="1"/>
    <col min="3574" max="3574" width="13.796875" customWidth="1"/>
    <col min="3582" max="3582" width="5.19921875" customWidth="1"/>
    <col min="3583" max="3584" width="7.59765625" customWidth="1"/>
    <col min="3585" max="3585" width="6.69921875" customWidth="1"/>
    <col min="3586" max="3586" width="7.296875" customWidth="1"/>
    <col min="3587" max="3587" width="7.5" customWidth="1"/>
    <col min="3588" max="3588" width="7.09765625" customWidth="1"/>
    <col min="3589" max="3589" width="6.09765625" customWidth="1"/>
    <col min="3830" max="3830" width="13.796875" customWidth="1"/>
    <col min="3838" max="3838" width="5.19921875" customWidth="1"/>
    <col min="3839" max="3840" width="7.59765625" customWidth="1"/>
    <col min="3841" max="3841" width="6.69921875" customWidth="1"/>
    <col min="3842" max="3842" width="7.296875" customWidth="1"/>
    <col min="3843" max="3843" width="7.5" customWidth="1"/>
    <col min="3844" max="3844" width="7.09765625" customWidth="1"/>
    <col min="3845" max="3845" width="6.09765625" customWidth="1"/>
    <col min="4086" max="4086" width="13.796875" customWidth="1"/>
    <col min="4094" max="4094" width="5.19921875" customWidth="1"/>
    <col min="4095" max="4096" width="7.59765625" customWidth="1"/>
    <col min="4097" max="4097" width="6.69921875" customWidth="1"/>
    <col min="4098" max="4098" width="7.296875" customWidth="1"/>
    <col min="4099" max="4099" width="7.5" customWidth="1"/>
    <col min="4100" max="4100" width="7.09765625" customWidth="1"/>
    <col min="4101" max="4101" width="6.09765625" customWidth="1"/>
    <col min="4342" max="4342" width="13.796875" customWidth="1"/>
    <col min="4350" max="4350" width="5.19921875" customWidth="1"/>
    <col min="4351" max="4352" width="7.59765625" customWidth="1"/>
    <col min="4353" max="4353" width="6.69921875" customWidth="1"/>
    <col min="4354" max="4354" width="7.296875" customWidth="1"/>
    <col min="4355" max="4355" width="7.5" customWidth="1"/>
    <col min="4356" max="4356" width="7.09765625" customWidth="1"/>
    <col min="4357" max="4357" width="6.09765625" customWidth="1"/>
    <col min="4598" max="4598" width="13.796875" customWidth="1"/>
    <col min="4606" max="4606" width="5.19921875" customWidth="1"/>
    <col min="4607" max="4608" width="7.59765625" customWidth="1"/>
    <col min="4609" max="4609" width="6.69921875" customWidth="1"/>
    <col min="4610" max="4610" width="7.296875" customWidth="1"/>
    <col min="4611" max="4611" width="7.5" customWidth="1"/>
    <col min="4612" max="4612" width="7.09765625" customWidth="1"/>
    <col min="4613" max="4613" width="6.09765625" customWidth="1"/>
    <col min="4854" max="4854" width="13.796875" customWidth="1"/>
    <col min="4862" max="4862" width="5.19921875" customWidth="1"/>
    <col min="4863" max="4864" width="7.59765625" customWidth="1"/>
    <col min="4865" max="4865" width="6.69921875" customWidth="1"/>
    <col min="4866" max="4866" width="7.296875" customWidth="1"/>
    <col min="4867" max="4867" width="7.5" customWidth="1"/>
    <col min="4868" max="4868" width="7.09765625" customWidth="1"/>
    <col min="4869" max="4869" width="6.09765625" customWidth="1"/>
    <col min="5110" max="5110" width="13.796875" customWidth="1"/>
    <col min="5118" max="5118" width="5.19921875" customWidth="1"/>
    <col min="5119" max="5120" width="7.59765625" customWidth="1"/>
    <col min="5121" max="5121" width="6.69921875" customWidth="1"/>
    <col min="5122" max="5122" width="7.296875" customWidth="1"/>
    <col min="5123" max="5123" width="7.5" customWidth="1"/>
    <col min="5124" max="5124" width="7.09765625" customWidth="1"/>
    <col min="5125" max="5125" width="6.09765625" customWidth="1"/>
    <col min="5366" max="5366" width="13.796875" customWidth="1"/>
    <col min="5374" max="5374" width="5.19921875" customWidth="1"/>
    <col min="5375" max="5376" width="7.59765625" customWidth="1"/>
    <col min="5377" max="5377" width="6.69921875" customWidth="1"/>
    <col min="5378" max="5378" width="7.296875" customWidth="1"/>
    <col min="5379" max="5379" width="7.5" customWidth="1"/>
    <col min="5380" max="5380" width="7.09765625" customWidth="1"/>
    <col min="5381" max="5381" width="6.09765625" customWidth="1"/>
    <col min="5622" max="5622" width="13.796875" customWidth="1"/>
    <col min="5630" max="5630" width="5.19921875" customWidth="1"/>
    <col min="5631" max="5632" width="7.59765625" customWidth="1"/>
    <col min="5633" max="5633" width="6.69921875" customWidth="1"/>
    <col min="5634" max="5634" width="7.296875" customWidth="1"/>
    <col min="5635" max="5635" width="7.5" customWidth="1"/>
    <col min="5636" max="5636" width="7.09765625" customWidth="1"/>
    <col min="5637" max="5637" width="6.09765625" customWidth="1"/>
    <col min="5878" max="5878" width="13.796875" customWidth="1"/>
    <col min="5886" max="5886" width="5.19921875" customWidth="1"/>
    <col min="5887" max="5888" width="7.59765625" customWidth="1"/>
    <col min="5889" max="5889" width="6.69921875" customWidth="1"/>
    <col min="5890" max="5890" width="7.296875" customWidth="1"/>
    <col min="5891" max="5891" width="7.5" customWidth="1"/>
    <col min="5892" max="5892" width="7.09765625" customWidth="1"/>
    <col min="5893" max="5893" width="6.09765625" customWidth="1"/>
    <col min="6134" max="6134" width="13.796875" customWidth="1"/>
    <col min="6142" max="6142" width="5.19921875" customWidth="1"/>
    <col min="6143" max="6144" width="7.59765625" customWidth="1"/>
    <col min="6145" max="6145" width="6.69921875" customWidth="1"/>
    <col min="6146" max="6146" width="7.296875" customWidth="1"/>
    <col min="6147" max="6147" width="7.5" customWidth="1"/>
    <col min="6148" max="6148" width="7.09765625" customWidth="1"/>
    <col min="6149" max="6149" width="6.09765625" customWidth="1"/>
    <col min="6390" max="6390" width="13.796875" customWidth="1"/>
    <col min="6398" max="6398" width="5.19921875" customWidth="1"/>
    <col min="6399" max="6400" width="7.59765625" customWidth="1"/>
    <col min="6401" max="6401" width="6.69921875" customWidth="1"/>
    <col min="6402" max="6402" width="7.296875" customWidth="1"/>
    <col min="6403" max="6403" width="7.5" customWidth="1"/>
    <col min="6404" max="6404" width="7.09765625" customWidth="1"/>
    <col min="6405" max="6405" width="6.09765625" customWidth="1"/>
    <col min="6646" max="6646" width="13.796875" customWidth="1"/>
    <col min="6654" max="6654" width="5.19921875" customWidth="1"/>
    <col min="6655" max="6656" width="7.59765625" customWidth="1"/>
    <col min="6657" max="6657" width="6.69921875" customWidth="1"/>
    <col min="6658" max="6658" width="7.296875" customWidth="1"/>
    <col min="6659" max="6659" width="7.5" customWidth="1"/>
    <col min="6660" max="6660" width="7.09765625" customWidth="1"/>
    <col min="6661" max="6661" width="6.09765625" customWidth="1"/>
    <col min="6902" max="6902" width="13.796875" customWidth="1"/>
    <col min="6910" max="6910" width="5.19921875" customWidth="1"/>
    <col min="6911" max="6912" width="7.59765625" customWidth="1"/>
    <col min="6913" max="6913" width="6.69921875" customWidth="1"/>
    <col min="6914" max="6914" width="7.296875" customWidth="1"/>
    <col min="6915" max="6915" width="7.5" customWidth="1"/>
    <col min="6916" max="6916" width="7.09765625" customWidth="1"/>
    <col min="6917" max="6917" width="6.09765625" customWidth="1"/>
    <col min="7158" max="7158" width="13.796875" customWidth="1"/>
    <col min="7166" max="7166" width="5.19921875" customWidth="1"/>
    <col min="7167" max="7168" width="7.59765625" customWidth="1"/>
    <col min="7169" max="7169" width="6.69921875" customWidth="1"/>
    <col min="7170" max="7170" width="7.296875" customWidth="1"/>
    <col min="7171" max="7171" width="7.5" customWidth="1"/>
    <col min="7172" max="7172" width="7.09765625" customWidth="1"/>
    <col min="7173" max="7173" width="6.09765625" customWidth="1"/>
    <col min="7414" max="7414" width="13.796875" customWidth="1"/>
    <col min="7422" max="7422" width="5.19921875" customWidth="1"/>
    <col min="7423" max="7424" width="7.59765625" customWidth="1"/>
    <col min="7425" max="7425" width="6.69921875" customWidth="1"/>
    <col min="7426" max="7426" width="7.296875" customWidth="1"/>
    <col min="7427" max="7427" width="7.5" customWidth="1"/>
    <col min="7428" max="7428" width="7.09765625" customWidth="1"/>
    <col min="7429" max="7429" width="6.09765625" customWidth="1"/>
    <col min="7670" max="7670" width="13.796875" customWidth="1"/>
    <col min="7678" max="7678" width="5.19921875" customWidth="1"/>
    <col min="7679" max="7680" width="7.59765625" customWidth="1"/>
    <col min="7681" max="7681" width="6.69921875" customWidth="1"/>
    <col min="7682" max="7682" width="7.296875" customWidth="1"/>
    <col min="7683" max="7683" width="7.5" customWidth="1"/>
    <col min="7684" max="7684" width="7.09765625" customWidth="1"/>
    <col min="7685" max="7685" width="6.09765625" customWidth="1"/>
    <col min="7926" max="7926" width="13.796875" customWidth="1"/>
    <col min="7934" max="7934" width="5.19921875" customWidth="1"/>
    <col min="7935" max="7936" width="7.59765625" customWidth="1"/>
    <col min="7937" max="7937" width="6.69921875" customWidth="1"/>
    <col min="7938" max="7938" width="7.296875" customWidth="1"/>
    <col min="7939" max="7939" width="7.5" customWidth="1"/>
    <col min="7940" max="7940" width="7.09765625" customWidth="1"/>
    <col min="7941" max="7941" width="6.09765625" customWidth="1"/>
    <col min="8182" max="8182" width="13.796875" customWidth="1"/>
    <col min="8190" max="8190" width="5.19921875" customWidth="1"/>
    <col min="8191" max="8192" width="7.59765625" customWidth="1"/>
    <col min="8193" max="8193" width="6.69921875" customWidth="1"/>
    <col min="8194" max="8194" width="7.296875" customWidth="1"/>
    <col min="8195" max="8195" width="7.5" customWidth="1"/>
    <col min="8196" max="8196" width="7.09765625" customWidth="1"/>
    <col min="8197" max="8197" width="6.09765625" customWidth="1"/>
    <col min="8438" max="8438" width="13.796875" customWidth="1"/>
    <col min="8446" max="8446" width="5.19921875" customWidth="1"/>
    <col min="8447" max="8448" width="7.59765625" customWidth="1"/>
    <col min="8449" max="8449" width="6.69921875" customWidth="1"/>
    <col min="8450" max="8450" width="7.296875" customWidth="1"/>
    <col min="8451" max="8451" width="7.5" customWidth="1"/>
    <col min="8452" max="8452" width="7.09765625" customWidth="1"/>
    <col min="8453" max="8453" width="6.09765625" customWidth="1"/>
    <col min="8694" max="8694" width="13.796875" customWidth="1"/>
    <col min="8702" max="8702" width="5.19921875" customWidth="1"/>
    <col min="8703" max="8704" width="7.59765625" customWidth="1"/>
    <col min="8705" max="8705" width="6.69921875" customWidth="1"/>
    <col min="8706" max="8706" width="7.296875" customWidth="1"/>
    <col min="8707" max="8707" width="7.5" customWidth="1"/>
    <col min="8708" max="8708" width="7.09765625" customWidth="1"/>
    <col min="8709" max="8709" width="6.09765625" customWidth="1"/>
    <col min="8950" max="8950" width="13.796875" customWidth="1"/>
    <col min="8958" max="8958" width="5.19921875" customWidth="1"/>
    <col min="8959" max="8960" width="7.59765625" customWidth="1"/>
    <col min="8961" max="8961" width="6.69921875" customWidth="1"/>
    <col min="8962" max="8962" width="7.296875" customWidth="1"/>
    <col min="8963" max="8963" width="7.5" customWidth="1"/>
    <col min="8964" max="8964" width="7.09765625" customWidth="1"/>
    <col min="8965" max="8965" width="6.09765625" customWidth="1"/>
    <col min="9206" max="9206" width="13.796875" customWidth="1"/>
    <col min="9214" max="9214" width="5.19921875" customWidth="1"/>
    <col min="9215" max="9216" width="7.59765625" customWidth="1"/>
    <col min="9217" max="9217" width="6.69921875" customWidth="1"/>
    <col min="9218" max="9218" width="7.296875" customWidth="1"/>
    <col min="9219" max="9219" width="7.5" customWidth="1"/>
    <col min="9220" max="9220" width="7.09765625" customWidth="1"/>
    <col min="9221" max="9221" width="6.09765625" customWidth="1"/>
    <col min="9462" max="9462" width="13.796875" customWidth="1"/>
    <col min="9470" max="9470" width="5.19921875" customWidth="1"/>
    <col min="9471" max="9472" width="7.59765625" customWidth="1"/>
    <col min="9473" max="9473" width="6.69921875" customWidth="1"/>
    <col min="9474" max="9474" width="7.296875" customWidth="1"/>
    <col min="9475" max="9475" width="7.5" customWidth="1"/>
    <col min="9476" max="9476" width="7.09765625" customWidth="1"/>
    <col min="9477" max="9477" width="6.09765625" customWidth="1"/>
    <col min="9718" max="9718" width="13.796875" customWidth="1"/>
    <col min="9726" max="9726" width="5.19921875" customWidth="1"/>
    <col min="9727" max="9728" width="7.59765625" customWidth="1"/>
    <col min="9729" max="9729" width="6.69921875" customWidth="1"/>
    <col min="9730" max="9730" width="7.296875" customWidth="1"/>
    <col min="9731" max="9731" width="7.5" customWidth="1"/>
    <col min="9732" max="9732" width="7.09765625" customWidth="1"/>
    <col min="9733" max="9733" width="6.09765625" customWidth="1"/>
    <col min="9974" max="9974" width="13.796875" customWidth="1"/>
    <col min="9982" max="9982" width="5.19921875" customWidth="1"/>
    <col min="9983" max="9984" width="7.59765625" customWidth="1"/>
    <col min="9985" max="9985" width="6.69921875" customWidth="1"/>
    <col min="9986" max="9986" width="7.296875" customWidth="1"/>
    <col min="9987" max="9987" width="7.5" customWidth="1"/>
    <col min="9988" max="9988" width="7.09765625" customWidth="1"/>
    <col min="9989" max="9989" width="6.09765625" customWidth="1"/>
    <col min="10230" max="10230" width="13.796875" customWidth="1"/>
    <col min="10238" max="10238" width="5.19921875" customWidth="1"/>
    <col min="10239" max="10240" width="7.59765625" customWidth="1"/>
    <col min="10241" max="10241" width="6.69921875" customWidth="1"/>
    <col min="10242" max="10242" width="7.296875" customWidth="1"/>
    <col min="10243" max="10243" width="7.5" customWidth="1"/>
    <col min="10244" max="10244" width="7.09765625" customWidth="1"/>
    <col min="10245" max="10245" width="6.09765625" customWidth="1"/>
    <col min="10486" max="10486" width="13.796875" customWidth="1"/>
    <col min="10494" max="10494" width="5.19921875" customWidth="1"/>
    <col min="10495" max="10496" width="7.59765625" customWidth="1"/>
    <col min="10497" max="10497" width="6.69921875" customWidth="1"/>
    <col min="10498" max="10498" width="7.296875" customWidth="1"/>
    <col min="10499" max="10499" width="7.5" customWidth="1"/>
    <col min="10500" max="10500" width="7.09765625" customWidth="1"/>
    <col min="10501" max="10501" width="6.09765625" customWidth="1"/>
    <col min="10742" max="10742" width="13.796875" customWidth="1"/>
    <col min="10750" max="10750" width="5.19921875" customWidth="1"/>
    <col min="10751" max="10752" width="7.59765625" customWidth="1"/>
    <col min="10753" max="10753" width="6.69921875" customWidth="1"/>
    <col min="10754" max="10754" width="7.296875" customWidth="1"/>
    <col min="10755" max="10755" width="7.5" customWidth="1"/>
    <col min="10756" max="10756" width="7.09765625" customWidth="1"/>
    <col min="10757" max="10757" width="6.09765625" customWidth="1"/>
    <col min="10998" max="10998" width="13.796875" customWidth="1"/>
    <col min="11006" max="11006" width="5.19921875" customWidth="1"/>
    <col min="11007" max="11008" width="7.59765625" customWidth="1"/>
    <col min="11009" max="11009" width="6.69921875" customWidth="1"/>
    <col min="11010" max="11010" width="7.296875" customWidth="1"/>
    <col min="11011" max="11011" width="7.5" customWidth="1"/>
    <col min="11012" max="11012" width="7.09765625" customWidth="1"/>
    <col min="11013" max="11013" width="6.09765625" customWidth="1"/>
    <col min="11254" max="11254" width="13.796875" customWidth="1"/>
    <col min="11262" max="11262" width="5.19921875" customWidth="1"/>
    <col min="11263" max="11264" width="7.59765625" customWidth="1"/>
    <col min="11265" max="11265" width="6.69921875" customWidth="1"/>
    <col min="11266" max="11266" width="7.296875" customWidth="1"/>
    <col min="11267" max="11267" width="7.5" customWidth="1"/>
    <col min="11268" max="11268" width="7.09765625" customWidth="1"/>
    <col min="11269" max="11269" width="6.09765625" customWidth="1"/>
    <col min="11510" max="11510" width="13.796875" customWidth="1"/>
    <col min="11518" max="11518" width="5.19921875" customWidth="1"/>
    <col min="11519" max="11520" width="7.59765625" customWidth="1"/>
    <col min="11521" max="11521" width="6.69921875" customWidth="1"/>
    <col min="11522" max="11522" width="7.296875" customWidth="1"/>
    <col min="11523" max="11523" width="7.5" customWidth="1"/>
    <col min="11524" max="11524" width="7.09765625" customWidth="1"/>
    <col min="11525" max="11525" width="6.09765625" customWidth="1"/>
    <col min="11766" max="11766" width="13.796875" customWidth="1"/>
    <col min="11774" max="11774" width="5.19921875" customWidth="1"/>
    <col min="11775" max="11776" width="7.59765625" customWidth="1"/>
    <col min="11777" max="11777" width="6.69921875" customWidth="1"/>
    <col min="11778" max="11778" width="7.296875" customWidth="1"/>
    <col min="11779" max="11779" width="7.5" customWidth="1"/>
    <col min="11780" max="11780" width="7.09765625" customWidth="1"/>
    <col min="11781" max="11781" width="6.09765625" customWidth="1"/>
    <col min="12022" max="12022" width="13.796875" customWidth="1"/>
    <col min="12030" max="12030" width="5.19921875" customWidth="1"/>
    <col min="12031" max="12032" width="7.59765625" customWidth="1"/>
    <col min="12033" max="12033" width="6.69921875" customWidth="1"/>
    <col min="12034" max="12034" width="7.296875" customWidth="1"/>
    <col min="12035" max="12035" width="7.5" customWidth="1"/>
    <col min="12036" max="12036" width="7.09765625" customWidth="1"/>
    <col min="12037" max="12037" width="6.09765625" customWidth="1"/>
    <col min="12278" max="12278" width="13.796875" customWidth="1"/>
    <col min="12286" max="12286" width="5.19921875" customWidth="1"/>
    <col min="12287" max="12288" width="7.59765625" customWidth="1"/>
    <col min="12289" max="12289" width="6.69921875" customWidth="1"/>
    <col min="12290" max="12290" width="7.296875" customWidth="1"/>
    <col min="12291" max="12291" width="7.5" customWidth="1"/>
    <col min="12292" max="12292" width="7.09765625" customWidth="1"/>
    <col min="12293" max="12293" width="6.09765625" customWidth="1"/>
    <col min="12534" max="12534" width="13.796875" customWidth="1"/>
    <col min="12542" max="12542" width="5.19921875" customWidth="1"/>
    <col min="12543" max="12544" width="7.59765625" customWidth="1"/>
    <col min="12545" max="12545" width="6.69921875" customWidth="1"/>
    <col min="12546" max="12546" width="7.296875" customWidth="1"/>
    <col min="12547" max="12547" width="7.5" customWidth="1"/>
    <col min="12548" max="12548" width="7.09765625" customWidth="1"/>
    <col min="12549" max="12549" width="6.09765625" customWidth="1"/>
    <col min="12790" max="12790" width="13.796875" customWidth="1"/>
    <col min="12798" max="12798" width="5.19921875" customWidth="1"/>
    <col min="12799" max="12800" width="7.59765625" customWidth="1"/>
    <col min="12801" max="12801" width="6.69921875" customWidth="1"/>
    <col min="12802" max="12802" width="7.296875" customWidth="1"/>
    <col min="12803" max="12803" width="7.5" customWidth="1"/>
    <col min="12804" max="12804" width="7.09765625" customWidth="1"/>
    <col min="12805" max="12805" width="6.09765625" customWidth="1"/>
    <col min="13046" max="13046" width="13.796875" customWidth="1"/>
    <col min="13054" max="13054" width="5.19921875" customWidth="1"/>
    <col min="13055" max="13056" width="7.59765625" customWidth="1"/>
    <col min="13057" max="13057" width="6.69921875" customWidth="1"/>
    <col min="13058" max="13058" width="7.296875" customWidth="1"/>
    <col min="13059" max="13059" width="7.5" customWidth="1"/>
    <col min="13060" max="13060" width="7.09765625" customWidth="1"/>
    <col min="13061" max="13061" width="6.09765625" customWidth="1"/>
    <col min="13302" max="13302" width="13.796875" customWidth="1"/>
    <col min="13310" max="13310" width="5.19921875" customWidth="1"/>
    <col min="13311" max="13312" width="7.59765625" customWidth="1"/>
    <col min="13313" max="13313" width="6.69921875" customWidth="1"/>
    <col min="13314" max="13314" width="7.296875" customWidth="1"/>
    <col min="13315" max="13315" width="7.5" customWidth="1"/>
    <col min="13316" max="13316" width="7.09765625" customWidth="1"/>
    <col min="13317" max="13317" width="6.09765625" customWidth="1"/>
    <col min="13558" max="13558" width="13.796875" customWidth="1"/>
    <col min="13566" max="13566" width="5.19921875" customWidth="1"/>
    <col min="13567" max="13568" width="7.59765625" customWidth="1"/>
    <col min="13569" max="13569" width="6.69921875" customWidth="1"/>
    <col min="13570" max="13570" width="7.296875" customWidth="1"/>
    <col min="13571" max="13571" width="7.5" customWidth="1"/>
    <col min="13572" max="13572" width="7.09765625" customWidth="1"/>
    <col min="13573" max="13573" width="6.09765625" customWidth="1"/>
    <col min="13814" max="13814" width="13.796875" customWidth="1"/>
    <col min="13822" max="13822" width="5.19921875" customWidth="1"/>
    <col min="13823" max="13824" width="7.59765625" customWidth="1"/>
    <col min="13825" max="13825" width="6.69921875" customWidth="1"/>
    <col min="13826" max="13826" width="7.296875" customWidth="1"/>
    <col min="13827" max="13827" width="7.5" customWidth="1"/>
    <col min="13828" max="13828" width="7.09765625" customWidth="1"/>
    <col min="13829" max="13829" width="6.09765625" customWidth="1"/>
    <col min="14070" max="14070" width="13.796875" customWidth="1"/>
    <col min="14078" max="14078" width="5.19921875" customWidth="1"/>
    <col min="14079" max="14080" width="7.59765625" customWidth="1"/>
    <col min="14081" max="14081" width="6.69921875" customWidth="1"/>
    <col min="14082" max="14082" width="7.296875" customWidth="1"/>
    <col min="14083" max="14083" width="7.5" customWidth="1"/>
    <col min="14084" max="14084" width="7.09765625" customWidth="1"/>
    <col min="14085" max="14085" width="6.09765625" customWidth="1"/>
    <col min="14326" max="14326" width="13.796875" customWidth="1"/>
    <col min="14334" max="14334" width="5.19921875" customWidth="1"/>
    <col min="14335" max="14336" width="7.59765625" customWidth="1"/>
    <col min="14337" max="14337" width="6.69921875" customWidth="1"/>
    <col min="14338" max="14338" width="7.296875" customWidth="1"/>
    <col min="14339" max="14339" width="7.5" customWidth="1"/>
    <col min="14340" max="14340" width="7.09765625" customWidth="1"/>
    <col min="14341" max="14341" width="6.09765625" customWidth="1"/>
    <col min="14582" max="14582" width="13.796875" customWidth="1"/>
    <col min="14590" max="14590" width="5.19921875" customWidth="1"/>
    <col min="14591" max="14592" width="7.59765625" customWidth="1"/>
    <col min="14593" max="14593" width="6.69921875" customWidth="1"/>
    <col min="14594" max="14594" width="7.296875" customWidth="1"/>
    <col min="14595" max="14595" width="7.5" customWidth="1"/>
    <col min="14596" max="14596" width="7.09765625" customWidth="1"/>
    <col min="14597" max="14597" width="6.09765625" customWidth="1"/>
    <col min="14838" max="14838" width="13.796875" customWidth="1"/>
    <col min="14846" max="14846" width="5.19921875" customWidth="1"/>
    <col min="14847" max="14848" width="7.59765625" customWidth="1"/>
    <col min="14849" max="14849" width="6.69921875" customWidth="1"/>
    <col min="14850" max="14850" width="7.296875" customWidth="1"/>
    <col min="14851" max="14851" width="7.5" customWidth="1"/>
    <col min="14852" max="14852" width="7.09765625" customWidth="1"/>
    <col min="14853" max="14853" width="6.09765625" customWidth="1"/>
    <col min="15094" max="15094" width="13.796875" customWidth="1"/>
    <col min="15102" max="15102" width="5.19921875" customWidth="1"/>
    <col min="15103" max="15104" width="7.59765625" customWidth="1"/>
    <col min="15105" max="15105" width="6.69921875" customWidth="1"/>
    <col min="15106" max="15106" width="7.296875" customWidth="1"/>
    <col min="15107" max="15107" width="7.5" customWidth="1"/>
    <col min="15108" max="15108" width="7.09765625" customWidth="1"/>
    <col min="15109" max="15109" width="6.09765625" customWidth="1"/>
    <col min="15350" max="15350" width="13.796875" customWidth="1"/>
    <col min="15358" max="15358" width="5.19921875" customWidth="1"/>
    <col min="15359" max="15360" width="7.59765625" customWidth="1"/>
    <col min="15361" max="15361" width="6.69921875" customWidth="1"/>
    <col min="15362" max="15362" width="7.296875" customWidth="1"/>
    <col min="15363" max="15363" width="7.5" customWidth="1"/>
    <col min="15364" max="15364" width="7.09765625" customWidth="1"/>
    <col min="15365" max="15365" width="6.09765625" customWidth="1"/>
    <col min="15606" max="15606" width="13.796875" customWidth="1"/>
    <col min="15614" max="15614" width="5.19921875" customWidth="1"/>
    <col min="15615" max="15616" width="7.59765625" customWidth="1"/>
    <col min="15617" max="15617" width="6.69921875" customWidth="1"/>
    <col min="15618" max="15618" width="7.296875" customWidth="1"/>
    <col min="15619" max="15619" width="7.5" customWidth="1"/>
    <col min="15620" max="15620" width="7.09765625" customWidth="1"/>
    <col min="15621" max="15621" width="6.09765625" customWidth="1"/>
    <col min="15862" max="15862" width="13.796875" customWidth="1"/>
    <col min="15870" max="15870" width="5.19921875" customWidth="1"/>
    <col min="15871" max="15872" width="7.59765625" customWidth="1"/>
    <col min="15873" max="15873" width="6.69921875" customWidth="1"/>
    <col min="15874" max="15874" width="7.296875" customWidth="1"/>
    <col min="15875" max="15875" width="7.5" customWidth="1"/>
    <col min="15876" max="15876" width="7.09765625" customWidth="1"/>
    <col min="15877" max="15877" width="6.09765625" customWidth="1"/>
    <col min="16118" max="16118" width="13.796875" customWidth="1"/>
    <col min="16126" max="16126" width="5.19921875" customWidth="1"/>
    <col min="16127" max="16128" width="7.59765625" customWidth="1"/>
    <col min="16129" max="16129" width="6.69921875" customWidth="1"/>
    <col min="16130" max="16130" width="7.296875" customWidth="1"/>
    <col min="16131" max="16131" width="7.5" customWidth="1"/>
    <col min="16132" max="16132" width="7.09765625" customWidth="1"/>
    <col min="16133" max="16133" width="6.09765625" customWidth="1"/>
  </cols>
  <sheetData>
    <row r="2" spans="2:7" ht="25.05" customHeight="1" x14ac:dyDescent="0.3">
      <c r="B2" s="72" t="s">
        <v>21</v>
      </c>
      <c r="C2" s="72"/>
      <c r="D2" s="72"/>
      <c r="E2" s="72"/>
      <c r="F2" s="72"/>
    </row>
    <row r="4" spans="2:7" ht="46.95" customHeight="1" x14ac:dyDescent="0.3">
      <c r="B4" s="19" t="s">
        <v>24</v>
      </c>
      <c r="C4" s="9" t="s">
        <v>44</v>
      </c>
      <c r="D4" s="9" t="s">
        <v>39</v>
      </c>
      <c r="E4" s="6" t="s">
        <v>15</v>
      </c>
      <c r="F4" s="6" t="s">
        <v>23</v>
      </c>
    </row>
    <row r="5" spans="2:7" x14ac:dyDescent="0.3">
      <c r="B5" s="3"/>
      <c r="C5" s="3"/>
      <c r="D5" s="3"/>
      <c r="E5" s="7"/>
      <c r="F5" s="1"/>
    </row>
    <row r="6" spans="2:7" x14ac:dyDescent="0.3">
      <c r="B6" s="40" t="s">
        <v>17</v>
      </c>
      <c r="C6" s="59">
        <f>SUM(C7:C8)</f>
        <v>-327535</v>
      </c>
      <c r="D6" s="59">
        <f>SUM(D7:D8)</f>
        <v>-378858</v>
      </c>
      <c r="E6" s="44">
        <f>C6/D6*100-100</f>
        <v>-13.546764223007031</v>
      </c>
      <c r="F6" s="41">
        <f>C6-D6</f>
        <v>51323</v>
      </c>
    </row>
    <row r="7" spans="2:7" x14ac:dyDescent="0.3">
      <c r="B7" s="2" t="s">
        <v>1</v>
      </c>
      <c r="C7" s="53">
        <f>Resultados!D14</f>
        <v>-244981</v>
      </c>
      <c r="D7" s="53">
        <f>Resultados!E14</f>
        <v>-273049</v>
      </c>
      <c r="E7" s="23">
        <f>C7/D7*100-100</f>
        <v>-10.279473647587068</v>
      </c>
      <c r="F7" s="31">
        <f>C7-D7</f>
        <v>28068</v>
      </c>
    </row>
    <row r="8" spans="2:7" x14ac:dyDescent="0.3">
      <c r="B8" s="2" t="s">
        <v>2</v>
      </c>
      <c r="C8" s="53">
        <f>Resultados!D16</f>
        <v>-82554</v>
      </c>
      <c r="D8" s="53">
        <f>Resultados!E16</f>
        <v>-105809</v>
      </c>
      <c r="E8" s="23">
        <f>C8/D8*100-100</f>
        <v>-21.978281620656091</v>
      </c>
      <c r="F8" s="31">
        <f>C8-D8</f>
        <v>23255</v>
      </c>
    </row>
    <row r="9" spans="2:7" x14ac:dyDescent="0.3">
      <c r="B9" s="1"/>
      <c r="C9" s="26"/>
      <c r="D9" s="26"/>
      <c r="E9" s="22"/>
      <c r="F9" s="32"/>
      <c r="G9" s="1"/>
    </row>
    <row r="10" spans="2:7" x14ac:dyDescent="0.3">
      <c r="B10" s="40" t="s">
        <v>0</v>
      </c>
      <c r="C10" s="59">
        <f>Resultados!D8</f>
        <v>497357</v>
      </c>
      <c r="D10" s="59">
        <f>Resultados!E8</f>
        <v>571676</v>
      </c>
      <c r="E10" s="44">
        <f>C10/D10*100-100</f>
        <v>-13.000195915168732</v>
      </c>
      <c r="F10" s="41">
        <f t="shared" ref="F10" si="0">C10-D10</f>
        <v>-74319</v>
      </c>
      <c r="G10" s="1"/>
    </row>
    <row r="11" spans="2:7" x14ac:dyDescent="0.3">
      <c r="B11" s="1"/>
      <c r="C11" s="26"/>
      <c r="D11" s="26"/>
      <c r="E11" s="22"/>
      <c r="F11" s="32"/>
      <c r="G11" s="1"/>
    </row>
    <row r="12" spans="2:7" ht="18.600000000000001" x14ac:dyDescent="0.3">
      <c r="B12" s="42" t="s">
        <v>18</v>
      </c>
      <c r="C12" s="61">
        <f>C6/C10</f>
        <v>-0.65855110112052306</v>
      </c>
      <c r="D12" s="61">
        <f>D6/D10</f>
        <v>-0.66271454460218726</v>
      </c>
      <c r="E12" s="46">
        <f>C12/D12*100-100</f>
        <v>-0.62824084903152766</v>
      </c>
      <c r="F12" s="43" t="s">
        <v>47</v>
      </c>
      <c r="G12" s="45" t="s">
        <v>19</v>
      </c>
    </row>
    <row r="13" spans="2:7" x14ac:dyDescent="0.3">
      <c r="B13" s="3"/>
      <c r="C13" s="4"/>
      <c r="D13" s="5"/>
      <c r="E13" s="18"/>
      <c r="F13" s="1"/>
    </row>
    <row r="14" spans="2:7" x14ac:dyDescent="0.3">
      <c r="B14" s="8" t="s">
        <v>20</v>
      </c>
      <c r="G14" s="1"/>
    </row>
    <row r="16" spans="2:7" x14ac:dyDescent="0.3">
      <c r="B16" s="20"/>
      <c r="C16" s="20"/>
    </row>
    <row r="17" spans="2:3" x14ac:dyDescent="0.3">
      <c r="B17" s="21"/>
      <c r="C17" s="21"/>
    </row>
    <row r="18" spans="2:3" x14ac:dyDescent="0.3">
      <c r="B18" s="21"/>
      <c r="C18" s="21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1"/>
  <sheetViews>
    <sheetView showGridLines="0" zoomScale="85" zoomScaleNormal="85" workbookViewId="0">
      <selection activeCell="I18" sqref="I18"/>
    </sheetView>
  </sheetViews>
  <sheetFormatPr baseColWidth="10" defaultColWidth="11.69921875" defaultRowHeight="15.6" x14ac:dyDescent="0.3"/>
  <cols>
    <col min="2" max="2" width="21.69921875" customWidth="1"/>
  </cols>
  <sheetData>
    <row r="2" spans="2:6" ht="17.399999999999999" x14ac:dyDescent="0.3">
      <c r="B2" s="73" t="s">
        <v>38</v>
      </c>
      <c r="C2" s="73"/>
      <c r="D2" s="73"/>
      <c r="E2" s="73"/>
      <c r="F2" s="73"/>
    </row>
    <row r="4" spans="2:6" x14ac:dyDescent="0.3">
      <c r="B4" s="66" t="s">
        <v>24</v>
      </c>
      <c r="C4" s="75" t="s">
        <v>50</v>
      </c>
      <c r="D4" s="75" t="s">
        <v>49</v>
      </c>
      <c r="E4" s="64" t="s">
        <v>28</v>
      </c>
      <c r="F4" s="64" t="s">
        <v>29</v>
      </c>
    </row>
    <row r="5" spans="2:6" x14ac:dyDescent="0.3">
      <c r="B5" s="66"/>
      <c r="C5" s="75"/>
      <c r="D5" s="75"/>
      <c r="E5" s="64"/>
      <c r="F5" s="64"/>
    </row>
    <row r="6" spans="2:6" x14ac:dyDescent="0.3">
      <c r="B6" s="16"/>
      <c r="C6" s="58"/>
      <c r="D6" s="17"/>
      <c r="E6" s="17"/>
    </row>
    <row r="7" spans="2:6" x14ac:dyDescent="0.3">
      <c r="B7" s="16" t="s">
        <v>33</v>
      </c>
      <c r="C7" s="60">
        <v>407964</v>
      </c>
      <c r="D7" s="60">
        <v>419152</v>
      </c>
      <c r="E7" s="25">
        <f>C7/D7*100-100</f>
        <v>-2.6691987632171674</v>
      </c>
      <c r="F7" s="24">
        <f>C7-D7</f>
        <v>-11188</v>
      </c>
    </row>
    <row r="8" spans="2:6" x14ac:dyDescent="0.3">
      <c r="B8" s="16" t="s">
        <v>6</v>
      </c>
      <c r="C8" s="53">
        <v>108328</v>
      </c>
      <c r="D8" s="53">
        <v>64218</v>
      </c>
      <c r="E8" s="25">
        <f t="shared" ref="E8:E10" si="0">C8/D8*100-100</f>
        <v>68.687906817403217</v>
      </c>
      <c r="F8" s="24">
        <f>C8-D8</f>
        <v>44110</v>
      </c>
    </row>
    <row r="9" spans="2:6" x14ac:dyDescent="0.3">
      <c r="B9" s="15" t="s">
        <v>30</v>
      </c>
      <c r="C9" s="53">
        <v>213321</v>
      </c>
      <c r="D9" s="53">
        <v>169527</v>
      </c>
      <c r="E9" s="25">
        <f t="shared" si="0"/>
        <v>25.833053141977388</v>
      </c>
      <c r="F9" s="24">
        <f>C9-D9</f>
        <v>43794</v>
      </c>
    </row>
    <row r="10" spans="2:6" x14ac:dyDescent="0.3">
      <c r="B10" s="15" t="s">
        <v>31</v>
      </c>
      <c r="C10" s="53">
        <v>-104993</v>
      </c>
      <c r="D10" s="53">
        <v>-105309</v>
      </c>
      <c r="E10" s="25">
        <f t="shared" si="0"/>
        <v>-0.30006931981122875</v>
      </c>
      <c r="F10" s="24">
        <f>C10-D10</f>
        <v>316</v>
      </c>
    </row>
    <row r="11" spans="2:6" x14ac:dyDescent="0.3">
      <c r="B11" s="14"/>
      <c r="C11" s="51"/>
      <c r="D11" s="62"/>
      <c r="E11" s="25"/>
      <c r="F11" s="24"/>
    </row>
    <row r="12" spans="2:6" ht="17.399999999999999" x14ac:dyDescent="0.3">
      <c r="B12" s="39" t="s">
        <v>7</v>
      </c>
      <c r="C12" s="56">
        <f>SUM(C7:C8)</f>
        <v>516292</v>
      </c>
      <c r="D12" s="56">
        <f>SUM(D7:D8)</f>
        <v>483370</v>
      </c>
      <c r="E12" s="37">
        <f>C12/D12*100-100</f>
        <v>6.8109315845004801</v>
      </c>
      <c r="F12" s="38">
        <f>C12-D12</f>
        <v>32922</v>
      </c>
    </row>
    <row r="13" spans="2:6" x14ac:dyDescent="0.3">
      <c r="B13" s="14"/>
      <c r="C13" s="52"/>
      <c r="D13" s="52"/>
      <c r="E13" s="25"/>
      <c r="F13" s="24"/>
    </row>
    <row r="14" spans="2:6" x14ac:dyDescent="0.3">
      <c r="B14" s="14"/>
      <c r="C14" s="52"/>
      <c r="D14" s="52"/>
      <c r="E14" s="25"/>
      <c r="F14" s="24"/>
    </row>
    <row r="15" spans="2:6" x14ac:dyDescent="0.3">
      <c r="B15" s="16" t="s">
        <v>32</v>
      </c>
      <c r="C15" s="53">
        <v>346208</v>
      </c>
      <c r="D15" s="53">
        <v>363115</v>
      </c>
      <c r="E15" s="25">
        <f t="shared" ref="E15" si="1">C15/D15*100-100</f>
        <v>-4.6561006843561898</v>
      </c>
      <c r="F15" s="24">
        <f>C15-D15</f>
        <v>-16907</v>
      </c>
    </row>
    <row r="16" spans="2:6" x14ac:dyDescent="0.3">
      <c r="B16" s="16" t="s">
        <v>34</v>
      </c>
      <c r="C16" s="53">
        <v>140835</v>
      </c>
      <c r="D16" s="53">
        <v>90070</v>
      </c>
      <c r="E16" s="25">
        <f>C16/D16*100-100</f>
        <v>56.361718663261911</v>
      </c>
      <c r="F16" s="24">
        <f>C16-D16</f>
        <v>50765</v>
      </c>
    </row>
    <row r="17" spans="2:7" x14ac:dyDescent="0.3">
      <c r="B17" s="16" t="s">
        <v>8</v>
      </c>
      <c r="C17" s="53">
        <v>29249</v>
      </c>
      <c r="D17" s="53">
        <v>30185</v>
      </c>
      <c r="E17" s="25">
        <f>C17/D17*100-100</f>
        <v>-3.1008779194964404</v>
      </c>
      <c r="F17" s="24">
        <f>C17-D17</f>
        <v>-936</v>
      </c>
    </row>
    <row r="18" spans="2:7" x14ac:dyDescent="0.3">
      <c r="B18" s="14"/>
      <c r="C18" s="57"/>
      <c r="D18" s="57"/>
      <c r="E18" s="13"/>
      <c r="F18" s="24"/>
    </row>
    <row r="19" spans="2:7" ht="17.399999999999999" x14ac:dyDescent="0.3">
      <c r="B19" s="39" t="s">
        <v>9</v>
      </c>
      <c r="C19" s="56">
        <f>SUM(C15:C17)</f>
        <v>516292</v>
      </c>
      <c r="D19" s="56">
        <f>SUM(D15:D17)</f>
        <v>483370</v>
      </c>
      <c r="E19" s="37">
        <f>(C19-D19)/D19*100</f>
        <v>6.8109315845004863</v>
      </c>
      <c r="F19" s="36">
        <f>C19-D19</f>
        <v>32922</v>
      </c>
    </row>
    <row r="20" spans="2:7" x14ac:dyDescent="0.3">
      <c r="D20" s="55"/>
    </row>
    <row r="21" spans="2:7" x14ac:dyDescent="0.3">
      <c r="B21" s="14"/>
      <c r="C21" s="27"/>
      <c r="D21" s="27"/>
      <c r="E21" s="27"/>
      <c r="F21" s="27"/>
      <c r="G21" s="28"/>
    </row>
    <row r="22" spans="2:7" x14ac:dyDescent="0.3">
      <c r="B22" s="30"/>
      <c r="C22" s="27"/>
      <c r="D22" s="27"/>
      <c r="E22" s="27"/>
      <c r="F22" s="27"/>
      <c r="G22" s="28"/>
    </row>
    <row r="23" spans="2:7" x14ac:dyDescent="0.3">
      <c r="B23" s="30"/>
      <c r="C23" s="27"/>
      <c r="D23" s="27"/>
      <c r="E23" s="29"/>
      <c r="F23" s="27"/>
      <c r="G23" s="28"/>
    </row>
    <row r="25" spans="2:7" x14ac:dyDescent="0.3">
      <c r="B25" s="74"/>
      <c r="C25" s="74"/>
    </row>
    <row r="26" spans="2:7" x14ac:dyDescent="0.3">
      <c r="B26" s="74"/>
      <c r="C26" s="74"/>
    </row>
    <row r="29" spans="2:7" x14ac:dyDescent="0.3">
      <c r="B29" s="48"/>
    </row>
    <row r="30" spans="2:7" x14ac:dyDescent="0.3">
      <c r="B30" s="47"/>
    </row>
    <row r="31" spans="2:7" x14ac:dyDescent="0.3">
      <c r="B31" s="48"/>
    </row>
  </sheetData>
  <mergeCells count="8">
    <mergeCell ref="B2:F2"/>
    <mergeCell ref="E4:E5"/>
    <mergeCell ref="F4:F5"/>
    <mergeCell ref="B25:C25"/>
    <mergeCell ref="B26:C26"/>
    <mergeCell ref="B4:B5"/>
    <mergeCell ref="C4:C5"/>
    <mergeCell ref="D4:D5"/>
  </mergeCells>
  <pageMargins left="0.7" right="0.7" top="0.75" bottom="0.75" header="0.3" footer="0.3"/>
  <pageSetup paperSize="9" orientation="portrait" r:id="rId1"/>
  <ignoredErrors>
    <ignoredError sqref="C12: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</vt:lpstr>
      <vt:lpstr>Compras</vt:lpstr>
      <vt:lpstr>Balance</vt:lpstr>
    </vt:vector>
  </TitlesOfParts>
  <Company>Ercros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Caufapé Creus, Aleix</cp:lastModifiedBy>
  <cp:lastPrinted>2017-02-15T08:33:22Z</cp:lastPrinted>
  <dcterms:created xsi:type="dcterms:W3CDTF">2017-01-11T10:45:12Z</dcterms:created>
  <dcterms:modified xsi:type="dcterms:W3CDTF">2024-11-04T17:03:30Z</dcterms:modified>
</cp:coreProperties>
</file>